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august  2022" sheetId="1" r:id="rId1"/>
  </sheets>
  <definedNames/>
  <calcPr fullCalcOnLoad="1"/>
</workbook>
</file>

<file path=xl/sharedStrings.xml><?xml version="1.0" encoding="utf-8"?>
<sst xmlns="http://schemas.openxmlformats.org/spreadsheetml/2006/main" count="249" uniqueCount="188">
  <si>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</si>
  <si>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</si>
  <si>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</si>
  <si>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</si>
  <si>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</si>
  <si>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</si>
  <si>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</si>
  <si>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</si>
  <si>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</si>
  <si>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</si>
  <si>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</si>
  <si>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</si>
  <si>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</si>
  <si>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</si>
  <si>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</si>
  <si>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</si>
  <si>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</si>
  <si>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</si>
  <si>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</si>
  <si>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</si>
  <si>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</si>
  <si>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</si>
  <si>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</si>
  <si>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</si>
  <si>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</si>
  <si>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</si>
  <si>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</si>
  <si>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</si>
  <si>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</si>
  <si>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</si>
  <si>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</si>
  <si>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</si>
  <si>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</si>
  <si>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</si>
  <si>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</si>
  <si>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</si>
  <si>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</si>
  <si>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</si>
  <si>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</si>
  <si>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</si>
  <si>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</si>
  <si>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</si>
  <si>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</si>
  <si>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</si>
  <si>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</si>
  <si>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</si>
  <si>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</si>
  <si>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</si>
  <si>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</si>
  <si>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</si>
  <si>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</si>
  <si>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</si>
  <si>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</si>
  <si>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</si>
  <si>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</si>
  <si>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</si>
  <si>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</si>
  <si>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</si>
  <si>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</si>
  <si>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</si>
  <si>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</si>
  <si>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</si>
  <si>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</si>
  <si>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</si>
  <si>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</si>
  <si>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</si>
  <si>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</si>
  <si>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</si>
  <si>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</si>
  <si>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</si>
  <si>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</si>
  <si>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</si>
  <si>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</si>
  <si>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</si>
  <si>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</si>
  <si>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</si>
  <si>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</si>
  <si>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</si>
  <si>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</si>
  <si>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</si>
  <si>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</si>
  <si>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</si>
  <si>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</si>
  <si>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</si>
  <si>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</si>
  <si>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</si>
  <si>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</si>
  <si>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</si>
  <si>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</si>
  <si>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</si>
  <si>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</si>
  <si>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</si>
  <si>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</si>
  <si>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</si>
  <si>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</si>
  <si>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</si>
  <si>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</si>
  <si>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</si>
  <si>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</si>
  <si>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</si>
  <si>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</si>
  <si>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</si>
  <si>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</si>
  <si>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</si>
  <si>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</si>
  <si>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</si>
  <si>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</si>
  <si>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</si>
  <si>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</si>
  <si>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</si>
  <si>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</si>
  <si>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</si>
  <si>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</si>
  <si>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</si>
  <si>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</si>
  <si>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</si>
  <si>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</si>
  <si>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</si>
  <si>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</si>
  <si>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</si>
  <si>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</si>
  <si>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</si>
  <si>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</si>
  <si>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</si>
  <si>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</si>
  <si>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</si>
  <si>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</si>
  <si>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</si>
  <si>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</si>
  <si>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</si>
  <si>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</si>
  <si>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</si>
  <si>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</si>
  <si>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</si>
  <si>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</si>
  <si>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</si>
  <si>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</si>
  <si>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</si>
  <si>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</si>
  <si>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</si>
  <si>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</si>
  <si>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</si>
  <si>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</si>
  <si>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</si>
  <si>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</si>
  <si>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</si>
  <si>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</si>
  <si>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</si>
  <si>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</si>
  <si>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</si>
  <si>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</si>
  <si>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</si>
  <si>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</si>
  <si>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</si>
  <si>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</si>
  <si>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</si>
  <si>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</si>
  <si>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</si>
  <si>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</si>
  <si>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</si>
  <si>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</si>
  <si>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</si>
  <si>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</si>
  <si>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</si>
  <si>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</si>
  <si>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</si>
  <si>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</si>
  <si>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</si>
  <si>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</si>
  <si>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</si>
  <si>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</si>
  <si>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</si>
  <si>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</si>
  <si>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</si>
  <si>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</si>
  <si>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</si>
  <si>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</si>
  <si>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</si>
  <si>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</si>
  <si>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</si>
  <si>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</si>
  <si>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</si>
  <si>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Sume ANCPI</t>
  </si>
  <si>
    <t>REALIZARI  LA 25.07.2022</t>
  </si>
  <si>
    <t>Actiuni cu caracter international organizate de 
Primaria SM</t>
  </si>
  <si>
    <t>ANEXA NR 1  la HCL nr. 255/04.08.2022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</si>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</sst>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3" fontId="47" fillId="32" borderId="11" xfId="0" applyNumberFormat="1" applyFont="1" applyFill="1" applyBorder="1" applyAlignment="1">
      <alignment/>
    </xf>
    <xf numFmtId="3" fontId="47" fillId="33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75">
      <selection activeCell="M232" sqref="M232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70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169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185</v>
      </c>
      <c r="S7" s="74"/>
      <c r="T7" s="2" t="s">
        <v>121</v>
      </c>
      <c r="U7" s="74"/>
      <c r="V7" s="74"/>
    </row>
    <row r="8" spans="1:22" ht="93" customHeight="1" thickBot="1">
      <c r="A8" s="57" t="s">
        <v>137</v>
      </c>
      <c r="B8" s="56" t="s">
        <v>126</v>
      </c>
      <c r="C8" s="52" t="s">
        <v>130</v>
      </c>
      <c r="D8" s="53" t="s">
        <v>79</v>
      </c>
      <c r="E8" s="54" t="s">
        <v>117</v>
      </c>
      <c r="F8" s="54" t="s">
        <v>79</v>
      </c>
      <c r="G8" s="54"/>
      <c r="H8" s="55" t="s">
        <v>132</v>
      </c>
      <c r="I8" s="55" t="s">
        <v>135</v>
      </c>
      <c r="J8" s="55" t="s">
        <v>79</v>
      </c>
      <c r="K8" s="58" t="s">
        <v>133</v>
      </c>
      <c r="L8" s="59" t="s">
        <v>165</v>
      </c>
      <c r="M8" s="59" t="s">
        <v>183</v>
      </c>
      <c r="N8" s="59" t="s">
        <v>79</v>
      </c>
      <c r="O8" s="59" t="s">
        <v>133</v>
      </c>
      <c r="P8" s="61" t="s">
        <v>140</v>
      </c>
      <c r="Q8" s="60"/>
      <c r="R8" s="59" t="s">
        <v>166</v>
      </c>
      <c r="S8" s="61" t="s">
        <v>151</v>
      </c>
      <c r="T8" s="59" t="s">
        <v>152</v>
      </c>
      <c r="U8" s="74"/>
      <c r="V8" s="74"/>
    </row>
    <row r="9" spans="1:22" ht="15.75">
      <c r="A9" s="131" t="s">
        <v>48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7650000</v>
      </c>
      <c r="M9" s="4">
        <v>2743009</v>
      </c>
      <c r="N9" s="51">
        <f>M9/L9</f>
        <v>0.35856326797385624</v>
      </c>
      <c r="O9" s="4"/>
      <c r="P9" s="4"/>
      <c r="Q9" s="70"/>
      <c r="R9" s="4">
        <f>L9+O9</f>
        <v>7650000</v>
      </c>
      <c r="S9" s="51">
        <f>R9/M9</f>
        <v>2.7889080932654613</v>
      </c>
      <c r="T9" s="4">
        <f>R9-M9</f>
        <v>4906991</v>
      </c>
      <c r="U9" s="74"/>
      <c r="V9" s="74"/>
    </row>
    <row r="10" spans="1:22" ht="26.25">
      <c r="A10" s="132" t="s">
        <v>86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503493</v>
      </c>
      <c r="M10" s="5">
        <v>496092</v>
      </c>
      <c r="N10" s="51">
        <f aca="true" t="shared" si="2" ref="N10:N74">M10/L10</f>
        <v>0.9853006893839636</v>
      </c>
      <c r="O10" s="4"/>
      <c r="P10" s="5"/>
      <c r="Q10" s="5">
        <f aca="true" t="shared" si="3" ref="Q10:Q74">M10-L10</f>
        <v>-7401</v>
      </c>
      <c r="R10" s="4">
        <f aca="true" t="shared" si="4" ref="R10:R74">L10+O10</f>
        <v>503493</v>
      </c>
      <c r="S10" s="51">
        <f aca="true" t="shared" si="5" ref="S10:S76">R10/M10</f>
        <v>1.0149186038073583</v>
      </c>
      <c r="T10" s="4">
        <f aca="true" t="shared" si="6" ref="T10:T76">R10-M10</f>
        <v>7401</v>
      </c>
      <c r="U10" s="74"/>
      <c r="V10" s="74"/>
    </row>
    <row r="11" spans="1:22" ht="15.75">
      <c r="A11" s="37" t="s">
        <v>154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2703784</v>
      </c>
      <c r="N11" s="51">
        <f t="shared" si="2"/>
        <v>0.5983146713874751</v>
      </c>
      <c r="O11" s="4"/>
      <c r="P11" s="5"/>
      <c r="Q11" s="5">
        <f t="shared" si="3"/>
        <v>-1815216</v>
      </c>
      <c r="R11" s="4">
        <f t="shared" si="4"/>
        <v>4519000</v>
      </c>
      <c r="S11" s="51">
        <f t="shared" si="5"/>
        <v>1.6713613217623893</v>
      </c>
      <c r="T11" s="4">
        <f t="shared" si="6"/>
        <v>1815216</v>
      </c>
      <c r="U11" s="74"/>
      <c r="V11" s="74"/>
    </row>
    <row r="12" spans="1:22" ht="15.75" hidden="1">
      <c r="A12" s="38" t="s">
        <v>53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87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85523118</v>
      </c>
      <c r="N13" s="51">
        <f t="shared" si="2"/>
        <v>0.5981348691802522</v>
      </c>
      <c r="O13" s="4"/>
      <c r="P13" s="5"/>
      <c r="Q13" s="5">
        <f t="shared" si="3"/>
        <v>-57459882</v>
      </c>
      <c r="R13" s="4">
        <f t="shared" si="4"/>
        <v>142983000</v>
      </c>
      <c r="S13" s="51">
        <f t="shared" si="5"/>
        <v>1.6718637409828767</v>
      </c>
      <c r="T13" s="4">
        <f t="shared" si="6"/>
        <v>57459882</v>
      </c>
      <c r="U13" s="74"/>
      <c r="V13" s="74"/>
    </row>
    <row r="14" spans="1:22" ht="26.25">
      <c r="A14" s="137" t="s">
        <v>168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0</v>
      </c>
      <c r="M14" s="5">
        <v>0</v>
      </c>
      <c r="N14" s="51"/>
      <c r="O14" s="4"/>
      <c r="P14" s="5"/>
      <c r="Q14" s="5">
        <f t="shared" si="3"/>
        <v>0</v>
      </c>
      <c r="R14" s="4">
        <f t="shared" si="4"/>
        <v>0</v>
      </c>
      <c r="S14" s="51" t="e">
        <f t="shared" si="5"/>
        <v>#DIV/0!</v>
      </c>
      <c r="T14" s="4">
        <f t="shared" si="6"/>
        <v>0</v>
      </c>
      <c r="U14" s="74"/>
      <c r="V14" s="74"/>
    </row>
    <row r="15" spans="1:22" ht="26.25">
      <c r="A15" s="132" t="s">
        <v>88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1704204</v>
      </c>
      <c r="N15" s="51">
        <f t="shared" si="2"/>
        <v>0.6399086211732582</v>
      </c>
      <c r="O15" s="4"/>
      <c r="P15" s="5"/>
      <c r="Q15" s="5">
        <f t="shared" si="3"/>
        <v>-958995</v>
      </c>
      <c r="R15" s="4">
        <f t="shared" si="4"/>
        <v>2663199</v>
      </c>
      <c r="S15" s="51">
        <f t="shared" si="5"/>
        <v>1.5627231246963391</v>
      </c>
      <c r="T15" s="4">
        <f t="shared" si="6"/>
        <v>958995</v>
      </c>
      <c r="U15" s="74"/>
      <c r="V15" s="74"/>
    </row>
    <row r="16" spans="1:22" ht="26.25">
      <c r="A16" s="132" t="s">
        <v>91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2845682</v>
      </c>
      <c r="N16" s="51">
        <f t="shared" si="2"/>
        <v>0.8141026576298611</v>
      </c>
      <c r="O16" s="4"/>
      <c r="P16" s="5"/>
      <c r="Q16" s="5">
        <f>M16-L16</f>
        <v>-649801</v>
      </c>
      <c r="R16" s="4">
        <f t="shared" si="4"/>
        <v>3495483</v>
      </c>
      <c r="S16" s="51">
        <f t="shared" si="5"/>
        <v>1.2283463155756686</v>
      </c>
      <c r="T16" s="4">
        <f t="shared" si="6"/>
        <v>649801</v>
      </c>
      <c r="U16" s="74"/>
      <c r="V16" s="74"/>
    </row>
    <row r="17" spans="1:22" ht="26.25">
      <c r="A17" s="132" t="s">
        <v>92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1856906</v>
      </c>
      <c r="N17" s="51">
        <f t="shared" si="2"/>
        <v>0.7425485460187466</v>
      </c>
      <c r="O17" s="4"/>
      <c r="P17" s="5"/>
      <c r="Q17" s="5">
        <f>M17-L17</f>
        <v>-643814</v>
      </c>
      <c r="R17" s="4">
        <f t="shared" si="4"/>
        <v>2500720</v>
      </c>
      <c r="S17" s="51">
        <f t="shared" si="5"/>
        <v>1.3467132962034696</v>
      </c>
      <c r="T17" s="4">
        <f t="shared" si="6"/>
        <v>643814</v>
      </c>
      <c r="U17" s="74"/>
      <c r="V17" s="74"/>
    </row>
    <row r="18" spans="1:22" ht="15.75">
      <c r="A18" s="133" t="s">
        <v>93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841314</v>
      </c>
      <c r="N18" s="51">
        <f t="shared" si="2"/>
        <v>0.7730029557935667</v>
      </c>
      <c r="O18" s="4"/>
      <c r="P18" s="5"/>
      <c r="Q18" s="5">
        <f t="shared" si="3"/>
        <v>-247057</v>
      </c>
      <c r="R18" s="4">
        <f t="shared" si="4"/>
        <v>1088371</v>
      </c>
      <c r="S18" s="51">
        <f t="shared" si="5"/>
        <v>1.293656114126236</v>
      </c>
      <c r="T18" s="4">
        <f t="shared" si="6"/>
        <v>247057</v>
      </c>
      <c r="U18" s="74"/>
      <c r="V18" s="74"/>
    </row>
    <row r="19" spans="1:22" ht="26.25">
      <c r="A19" s="132" t="s">
        <v>89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11010349</v>
      </c>
      <c r="N19" s="51">
        <f t="shared" si="2"/>
        <v>0.7903700659518148</v>
      </c>
      <c r="O19" s="4"/>
      <c r="P19" s="5"/>
      <c r="Q19" s="5">
        <f>M19-L19</f>
        <v>-2920276</v>
      </c>
      <c r="R19" s="4">
        <f t="shared" si="4"/>
        <v>13930625</v>
      </c>
      <c r="S19" s="51">
        <f t="shared" si="5"/>
        <v>1.2652301030603117</v>
      </c>
      <c r="T19" s="4">
        <f t="shared" si="6"/>
        <v>2920276</v>
      </c>
      <c r="U19" s="74"/>
      <c r="V19" s="74"/>
    </row>
    <row r="20" spans="1:22" ht="26.25">
      <c r="A20" s="132" t="s">
        <v>90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20724326</v>
      </c>
      <c r="N20" s="51">
        <f t="shared" si="2"/>
        <v>0.8585539319071884</v>
      </c>
      <c r="O20" s="4"/>
      <c r="P20" s="5"/>
      <c r="Q20" s="5">
        <f>M20-L20</f>
        <v>-3414316</v>
      </c>
      <c r="R20" s="4">
        <f t="shared" si="4"/>
        <v>24138642</v>
      </c>
      <c r="S20" s="51">
        <f t="shared" si="5"/>
        <v>1.1647491937735395</v>
      </c>
      <c r="T20" s="4">
        <f t="shared" si="6"/>
        <v>3414316</v>
      </c>
      <c r="U20" s="74"/>
      <c r="V20" s="74"/>
    </row>
    <row r="21" spans="1:22" ht="15.75">
      <c r="A21" s="133" t="s">
        <v>94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1419318</v>
      </c>
      <c r="N21" s="51">
        <f t="shared" si="2"/>
        <v>0.6788464969277002</v>
      </c>
      <c r="O21" s="4"/>
      <c r="P21" s="5"/>
      <c r="Q21" s="5">
        <f t="shared" si="3"/>
        <v>-671461</v>
      </c>
      <c r="R21" s="4">
        <f t="shared" si="4"/>
        <v>2090779</v>
      </c>
      <c r="S21" s="51">
        <f t="shared" si="5"/>
        <v>1.473087074214517</v>
      </c>
      <c r="T21" s="4">
        <f t="shared" si="6"/>
        <v>671461</v>
      </c>
      <c r="U21" s="74"/>
      <c r="V21" s="74"/>
    </row>
    <row r="22" spans="1:22" ht="15.75">
      <c r="A22" s="134" t="s">
        <v>96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45000</v>
      </c>
      <c r="M22" s="5">
        <v>48455</v>
      </c>
      <c r="N22" s="51">
        <f t="shared" si="2"/>
        <v>1.0767777777777778</v>
      </c>
      <c r="O22" s="4">
        <v>5000</v>
      </c>
      <c r="P22" s="5"/>
      <c r="Q22" s="5">
        <f t="shared" si="3"/>
        <v>3455</v>
      </c>
      <c r="R22" s="4">
        <f t="shared" si="4"/>
        <v>50000</v>
      </c>
      <c r="S22" s="51">
        <f t="shared" si="5"/>
        <v>1.0318852543597152</v>
      </c>
      <c r="T22" s="4">
        <f t="shared" si="6"/>
        <v>1545</v>
      </c>
      <c r="U22" s="74"/>
      <c r="V22" s="74"/>
    </row>
    <row r="23" spans="1:22" ht="15.75" hidden="1">
      <c r="A23" s="134" t="s">
        <v>147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97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6983697</v>
      </c>
      <c r="N24" s="51">
        <f t="shared" si="2"/>
        <v>0.7240482147455954</v>
      </c>
      <c r="O24" s="4"/>
      <c r="P24" s="5"/>
      <c r="Q24" s="5">
        <f t="shared" si="3"/>
        <v>-2661651</v>
      </c>
      <c r="R24" s="4">
        <f t="shared" si="4"/>
        <v>9645348</v>
      </c>
      <c r="S24" s="51">
        <f t="shared" si="5"/>
        <v>1.3811234937598238</v>
      </c>
      <c r="T24" s="4">
        <f t="shared" si="6"/>
        <v>2661651</v>
      </c>
      <c r="U24" s="74"/>
      <c r="V24" s="74"/>
    </row>
    <row r="25" spans="1:22" ht="26.25">
      <c r="A25" s="114" t="s">
        <v>114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3755636</v>
      </c>
      <c r="N25" s="51">
        <f t="shared" si="2"/>
        <v>0.7653319133786912</v>
      </c>
      <c r="O25" s="4"/>
      <c r="P25" s="5"/>
      <c r="Q25" s="5">
        <f t="shared" si="3"/>
        <v>-1151563</v>
      </c>
      <c r="R25" s="4">
        <f t="shared" si="4"/>
        <v>4907199</v>
      </c>
      <c r="S25" s="51">
        <f t="shared" si="5"/>
        <v>1.3066226332903401</v>
      </c>
      <c r="T25" s="4">
        <f t="shared" si="6"/>
        <v>1151563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146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4685000</v>
      </c>
      <c r="M27" s="5">
        <v>4684219</v>
      </c>
      <c r="N27" s="51">
        <f t="shared" si="2"/>
        <v>0.9998332977588047</v>
      </c>
      <c r="O27" s="4"/>
      <c r="P27" s="5"/>
      <c r="Q27" s="5">
        <f t="shared" si="3"/>
        <v>-781</v>
      </c>
      <c r="R27" s="4">
        <f t="shared" si="4"/>
        <v>4685000</v>
      </c>
      <c r="S27" s="51">
        <f t="shared" si="5"/>
        <v>1.000166730035466</v>
      </c>
      <c r="T27" s="4">
        <f t="shared" si="6"/>
        <v>781</v>
      </c>
      <c r="U27" s="74"/>
      <c r="V27" s="74"/>
    </row>
    <row r="28" spans="1:22" ht="17.25" customHeight="1">
      <c r="A28" s="134" t="s">
        <v>99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3647576</v>
      </c>
      <c r="N28" s="51">
        <f t="shared" si="2"/>
        <v>0.5940245066849368</v>
      </c>
      <c r="O28" s="4"/>
      <c r="P28" s="5"/>
      <c r="Q28" s="5">
        <f t="shared" si="3"/>
        <v>-2492871</v>
      </c>
      <c r="R28" s="4">
        <f t="shared" si="4"/>
        <v>6140447</v>
      </c>
      <c r="S28" s="51">
        <f t="shared" si="5"/>
        <v>1.6834322300618274</v>
      </c>
      <c r="T28" s="4">
        <f t="shared" si="6"/>
        <v>2492871</v>
      </c>
      <c r="U28" s="74"/>
      <c r="V28" s="74"/>
    </row>
    <row r="29" spans="1:22" ht="15.75" hidden="1">
      <c r="A29" s="134" t="s">
        <v>83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101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194874</v>
      </c>
      <c r="N30" s="51">
        <f t="shared" si="2"/>
        <v>0.7581023516368093</v>
      </c>
      <c r="O30" s="4"/>
      <c r="P30" s="5"/>
      <c r="Q30" s="5">
        <f t="shared" si="3"/>
        <v>-62181</v>
      </c>
      <c r="R30" s="4">
        <f t="shared" si="4"/>
        <v>257055</v>
      </c>
      <c r="S30" s="51">
        <f t="shared" si="5"/>
        <v>1.3190830998491332</v>
      </c>
      <c r="T30" s="4">
        <f t="shared" si="6"/>
        <v>62181</v>
      </c>
      <c r="U30" s="74"/>
      <c r="V30" s="74"/>
    </row>
    <row r="31" spans="1:22" ht="2.25" customHeight="1" hidden="1">
      <c r="A31" s="114" t="s">
        <v>80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73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49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71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83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103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4434</v>
      </c>
      <c r="N37" s="51">
        <f t="shared" si="2"/>
        <v>0.4764667956157318</v>
      </c>
      <c r="O37" s="4"/>
      <c r="P37" s="5"/>
      <c r="Q37" s="5">
        <f t="shared" si="3"/>
        <v>-4872</v>
      </c>
      <c r="R37" s="4">
        <f t="shared" si="4"/>
        <v>9306</v>
      </c>
      <c r="S37" s="51">
        <f t="shared" si="5"/>
        <v>2.098782138024357</v>
      </c>
      <c r="T37" s="4">
        <f t="shared" si="6"/>
        <v>4872</v>
      </c>
      <c r="U37" s="74"/>
      <c r="V37" s="74"/>
    </row>
    <row r="38" spans="1:22" ht="15.75">
      <c r="A38" s="71" t="s">
        <v>100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98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472645</v>
      </c>
      <c r="N39" s="51">
        <f t="shared" si="2"/>
        <v>0.727956985935103</v>
      </c>
      <c r="O39" s="5"/>
      <c r="P39" s="5"/>
      <c r="Q39" s="5">
        <f t="shared" si="3"/>
        <v>-176631</v>
      </c>
      <c r="R39" s="4">
        <f t="shared" si="4"/>
        <v>649276</v>
      </c>
      <c r="S39" s="51">
        <f t="shared" si="5"/>
        <v>1.3737075394852374</v>
      </c>
      <c r="T39" s="4">
        <f t="shared" si="6"/>
        <v>176631</v>
      </c>
      <c r="U39" s="74"/>
      <c r="V39" s="74"/>
    </row>
    <row r="40" spans="1:22" ht="15.75">
      <c r="A40" s="134" t="s">
        <v>155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1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104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5000</v>
      </c>
      <c r="M41" s="5">
        <v>3619</v>
      </c>
      <c r="N41" s="6">
        <f t="shared" si="2"/>
        <v>0.7238</v>
      </c>
      <c r="O41" s="5"/>
      <c r="P41" s="5"/>
      <c r="Q41" s="5">
        <f t="shared" si="3"/>
        <v>-1381</v>
      </c>
      <c r="R41" s="5">
        <f t="shared" si="4"/>
        <v>5000</v>
      </c>
      <c r="S41" s="6">
        <f t="shared" si="5"/>
        <v>1.3815971262779774</v>
      </c>
      <c r="T41" s="5">
        <f t="shared" si="6"/>
        <v>1381</v>
      </c>
      <c r="U41" s="74"/>
      <c r="V41" s="74"/>
    </row>
    <row r="42" spans="1:22" ht="15.75">
      <c r="A42" s="134" t="s">
        <v>105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73389</v>
      </c>
      <c r="N42" s="6">
        <f t="shared" si="2"/>
        <v>0.6536423310206009</v>
      </c>
      <c r="O42" s="5"/>
      <c r="P42" s="5"/>
      <c r="Q42" s="5">
        <f t="shared" si="3"/>
        <v>-38888</v>
      </c>
      <c r="R42" s="5">
        <f t="shared" si="4"/>
        <v>112277</v>
      </c>
      <c r="S42" s="6">
        <f t="shared" si="5"/>
        <v>1.5298886754145717</v>
      </c>
      <c r="T42" s="5">
        <f t="shared" si="6"/>
        <v>38888</v>
      </c>
      <c r="U42" s="74"/>
      <c r="V42" s="74"/>
    </row>
    <row r="43" spans="1:22" ht="15.75">
      <c r="A43" s="134" t="s">
        <v>106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2842964</v>
      </c>
      <c r="N43" s="6">
        <f t="shared" si="2"/>
        <v>0.5406020477724841</v>
      </c>
      <c r="O43" s="5"/>
      <c r="P43" s="5"/>
      <c r="Q43" s="5">
        <f t="shared" si="3"/>
        <v>-2415921</v>
      </c>
      <c r="R43" s="5">
        <f t="shared" si="4"/>
        <v>5258885</v>
      </c>
      <c r="S43" s="6">
        <f t="shared" si="5"/>
        <v>1.849789515449369</v>
      </c>
      <c r="T43" s="5">
        <f t="shared" si="6"/>
        <v>2415921</v>
      </c>
      <c r="U43" s="74"/>
      <c r="V43" s="74"/>
    </row>
    <row r="44" spans="1:22" ht="26.25">
      <c r="A44" s="114" t="s">
        <v>102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10482</v>
      </c>
      <c r="N44" s="6">
        <f t="shared" si="2"/>
        <v>0.3343114116221216</v>
      </c>
      <c r="O44" s="5"/>
      <c r="P44" s="5"/>
      <c r="Q44" s="5">
        <f t="shared" si="3"/>
        <v>-20872</v>
      </c>
      <c r="R44" s="5">
        <f t="shared" si="4"/>
        <v>31354</v>
      </c>
      <c r="S44" s="6">
        <f t="shared" si="5"/>
        <v>2.9912230490364435</v>
      </c>
      <c r="T44" s="5">
        <f t="shared" si="6"/>
        <v>20872</v>
      </c>
      <c r="U44" s="74"/>
      <c r="V44" s="74"/>
    </row>
    <row r="45" spans="1:22" ht="26.25">
      <c r="A45" s="114" t="s">
        <v>107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51">
        <f t="shared" si="2"/>
        <v>0.22662889518413598</v>
      </c>
      <c r="O45" s="5"/>
      <c r="P45" s="5"/>
      <c r="Q45" s="5">
        <f t="shared" si="3"/>
        <v>-819</v>
      </c>
      <c r="R45" s="4">
        <f t="shared" si="4"/>
        <v>1059</v>
      </c>
      <c r="S45" s="6">
        <f t="shared" si="5"/>
        <v>4.4125</v>
      </c>
      <c r="T45" s="5">
        <f t="shared" si="6"/>
        <v>819</v>
      </c>
      <c r="U45" s="74"/>
      <c r="V45" s="74"/>
    </row>
    <row r="46" spans="1:22" ht="15.75">
      <c r="A46" s="134" t="s">
        <v>108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9094</v>
      </c>
      <c r="M46" s="5">
        <v>167</v>
      </c>
      <c r="N46" s="51">
        <f t="shared" si="2"/>
        <v>0.01836375632285023</v>
      </c>
      <c r="O46" s="5"/>
      <c r="P46" s="5"/>
      <c r="Q46" s="5">
        <f t="shared" si="3"/>
        <v>-8927</v>
      </c>
      <c r="R46" s="4">
        <f t="shared" si="4"/>
        <v>9094</v>
      </c>
      <c r="S46" s="6">
        <f t="shared" si="5"/>
        <v>54.455089820359284</v>
      </c>
      <c r="T46" s="5">
        <f t="shared" si="6"/>
        <v>8927</v>
      </c>
      <c r="U46" s="74"/>
      <c r="V46" s="74"/>
    </row>
    <row r="47" spans="1:22" ht="32.25" customHeight="1">
      <c r="A47" s="114" t="s">
        <v>110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2737821</v>
      </c>
      <c r="N47" s="51">
        <f t="shared" si="2"/>
        <v>0.46465757860575285</v>
      </c>
      <c r="O47" s="5"/>
      <c r="P47" s="5"/>
      <c r="Q47" s="5">
        <f t="shared" si="3"/>
        <v>-3154305</v>
      </c>
      <c r="R47" s="4">
        <f t="shared" si="4"/>
        <v>5892126</v>
      </c>
      <c r="S47" s="6">
        <f t="shared" si="5"/>
        <v>2.1521224360540736</v>
      </c>
      <c r="T47" s="5">
        <f t="shared" si="6"/>
        <v>3154305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118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74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150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112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12308</v>
      </c>
      <c r="N54" s="51">
        <f t="shared" si="2"/>
        <v>0.20513333333333333</v>
      </c>
      <c r="O54" s="135"/>
      <c r="P54" s="5"/>
      <c r="Q54" s="5">
        <f t="shared" si="3"/>
        <v>-47692</v>
      </c>
      <c r="R54" s="4">
        <f t="shared" si="4"/>
        <v>60000</v>
      </c>
      <c r="S54" s="6">
        <f t="shared" si="5"/>
        <v>4.874878128046799</v>
      </c>
      <c r="T54" s="5">
        <f t="shared" si="6"/>
        <v>47692</v>
      </c>
      <c r="U54" s="74"/>
      <c r="V54" s="74"/>
    </row>
    <row r="55" spans="1:22" ht="15.75" hidden="1">
      <c r="A55" s="114" t="s">
        <v>50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113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7825000</v>
      </c>
      <c r="M56" s="5">
        <v>3337200</v>
      </c>
      <c r="N56" s="51">
        <f t="shared" si="2"/>
        <v>0.42647923322683706</v>
      </c>
      <c r="O56" s="5"/>
      <c r="P56" s="5"/>
      <c r="Q56" s="5">
        <f t="shared" si="3"/>
        <v>-4487800</v>
      </c>
      <c r="R56" s="4">
        <f t="shared" si="4"/>
        <v>7825000</v>
      </c>
      <c r="S56" s="6">
        <f t="shared" si="5"/>
        <v>2.344780055136042</v>
      </c>
      <c r="T56" s="5">
        <f t="shared" si="6"/>
        <v>4487800</v>
      </c>
      <c r="U56" s="74"/>
      <c r="V56" s="75"/>
    </row>
    <row r="57" spans="1:22" ht="21" customHeight="1" hidden="1">
      <c r="A57" s="7" t="s">
        <v>156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157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68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109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239233</v>
      </c>
      <c r="N60" s="51">
        <f t="shared" si="2"/>
        <v>0.47225676801414995</v>
      </c>
      <c r="O60" s="5"/>
      <c r="P60" s="5"/>
      <c r="Q60" s="5">
        <f t="shared" si="3"/>
        <v>-267341</v>
      </c>
      <c r="R60" s="4">
        <f t="shared" si="4"/>
        <v>506574</v>
      </c>
      <c r="S60" s="6">
        <f t="shared" si="5"/>
        <v>2.1174921520024412</v>
      </c>
      <c r="T60" s="5">
        <f t="shared" si="6"/>
        <v>267341</v>
      </c>
      <c r="U60" s="74"/>
      <c r="V60" s="74"/>
    </row>
    <row r="61" spans="1:22" ht="15.75" hidden="1">
      <c r="A61" s="38" t="s">
        <v>57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125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123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111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1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158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159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 t="e">
        <f t="shared" si="2"/>
        <v>#DIV/0!</v>
      </c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182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8425</v>
      </c>
      <c r="M68" s="5">
        <v>8425</v>
      </c>
      <c r="N68" s="51">
        <f t="shared" si="2"/>
        <v>1</v>
      </c>
      <c r="O68" s="5"/>
      <c r="P68" s="5"/>
      <c r="Q68" s="5"/>
      <c r="R68" s="4">
        <f t="shared" si="4"/>
        <v>8425</v>
      </c>
      <c r="S68" s="6">
        <f t="shared" si="5"/>
        <v>1</v>
      </c>
      <c r="T68" s="5">
        <f t="shared" si="6"/>
        <v>0</v>
      </c>
      <c r="U68" s="74"/>
      <c r="V68" s="74"/>
    </row>
    <row r="69" spans="1:22" ht="26.25">
      <c r="A69" s="7" t="s">
        <v>141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0</v>
      </c>
      <c r="N69" s="51">
        <f t="shared" si="2"/>
        <v>0</v>
      </c>
      <c r="O69" s="5"/>
      <c r="P69" s="5"/>
      <c r="Q69" s="5">
        <f t="shared" si="3"/>
        <v>-120000</v>
      </c>
      <c r="R69" s="4">
        <f t="shared" si="4"/>
        <v>120000</v>
      </c>
      <c r="S69" s="6" t="e">
        <f t="shared" si="5"/>
        <v>#DIV/0!</v>
      </c>
      <c r="T69" s="5">
        <f t="shared" si="6"/>
        <v>120000</v>
      </c>
      <c r="U69" s="74"/>
      <c r="V69" s="74"/>
    </row>
    <row r="70" spans="1:22" ht="15.75">
      <c r="A70" s="38" t="s">
        <v>95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47863000</v>
      </c>
      <c r="M70" s="5">
        <v>23222060</v>
      </c>
      <c r="N70" s="51">
        <f t="shared" si="2"/>
        <v>0.48517769467020455</v>
      </c>
      <c r="O70" s="4"/>
      <c r="P70" s="5"/>
      <c r="Q70" s="5">
        <f t="shared" si="3"/>
        <v>-24640940</v>
      </c>
      <c r="R70" s="4">
        <f t="shared" si="4"/>
        <v>47863000</v>
      </c>
      <c r="S70" s="51">
        <f t="shared" si="5"/>
        <v>2.0611005225203964</v>
      </c>
      <c r="T70" s="4">
        <f t="shared" si="6"/>
        <v>24640940</v>
      </c>
      <c r="U70" s="74"/>
      <c r="V70" s="74"/>
    </row>
    <row r="71" spans="1:22" ht="15.75">
      <c r="A71" s="38" t="s">
        <v>160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/>
      <c r="P71" s="5"/>
      <c r="Q71" s="5"/>
      <c r="R71" s="4">
        <f t="shared" si="4"/>
        <v>0</v>
      </c>
      <c r="S71" s="51"/>
      <c r="T71" s="4">
        <f t="shared" si="6"/>
        <v>0</v>
      </c>
      <c r="U71" s="74"/>
      <c r="V71" s="74"/>
    </row>
    <row r="72" spans="1:22" ht="24.75" customHeight="1">
      <c r="A72" s="38" t="s">
        <v>142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496000</v>
      </c>
      <c r="M72" s="5">
        <v>280000</v>
      </c>
      <c r="N72" s="51">
        <f t="shared" si="2"/>
        <v>0.5645161290322581</v>
      </c>
      <c r="O72" s="4"/>
      <c r="P72" s="5"/>
      <c r="Q72" s="5">
        <f t="shared" si="3"/>
        <v>-216000</v>
      </c>
      <c r="R72" s="4">
        <f t="shared" si="4"/>
        <v>496000</v>
      </c>
      <c r="S72" s="51">
        <f t="shared" si="5"/>
        <v>1.7714285714285714</v>
      </c>
      <c r="T72" s="4">
        <f t="shared" si="6"/>
        <v>216000</v>
      </c>
      <c r="U72" s="74"/>
      <c r="V72" s="74"/>
    </row>
    <row r="73" spans="1:22" ht="26.25">
      <c r="A73" s="46" t="s">
        <v>124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-45025918</v>
      </c>
      <c r="M73" s="8">
        <v>-1219231</v>
      </c>
      <c r="N73" s="92">
        <f t="shared" si="2"/>
        <v>0.027078426252186573</v>
      </c>
      <c r="O73" s="8">
        <f>3177479+276975-300000</f>
        <v>3154454</v>
      </c>
      <c r="P73" s="8"/>
      <c r="Q73" s="8">
        <f t="shared" si="3"/>
        <v>43806687</v>
      </c>
      <c r="R73" s="93">
        <f t="shared" si="4"/>
        <v>-41871464</v>
      </c>
      <c r="S73" s="92">
        <f t="shared" si="5"/>
        <v>34.34251917807208</v>
      </c>
      <c r="T73" s="93">
        <f t="shared" si="6"/>
        <v>-40652233</v>
      </c>
      <c r="U73" s="74"/>
      <c r="V73" s="74"/>
    </row>
    <row r="74" spans="1:22" ht="0.75" customHeight="1" thickBot="1">
      <c r="A74" s="134" t="s">
        <v>59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76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194173394</v>
      </c>
      <c r="M75" s="79">
        <f>M10+M13+M15+M16+M17+M21+M22+M23+M24+M25+M27+M28+M29+M30+M37+M38+M39+M41+M42+M43+M44+M45+M46+M47+M53+M60+M63+M18+M19+M20+M73+M9+M66</f>
        <v>153644538</v>
      </c>
      <c r="N75" s="129">
        <f>M75/L75</f>
        <v>0.7912749261621291</v>
      </c>
      <c r="O75" s="44">
        <f>O10+O13+O15+O16+O17+O21+O22+O23+O24+O25+O27+O28+O29+O30+O37+O38+O39+O41+O42+O43+O44+O45+O46+O47+O53+O60+O63+O18+O19+O20+O9+O73+O66</f>
        <v>3159454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-35621865</v>
      </c>
      <c r="R75" s="44">
        <f>R10+R13+R15+R16+R17+R21+R22+R23+R24+R25+R27+R28+R29+R30+R37+R38+R39+R41+R42+R43+R44+R45+R46+R47+R53+R60+R63+R18+R19+R20+R9+R73+R66</f>
        <v>197332848</v>
      </c>
      <c r="S75" s="84">
        <f t="shared" si="5"/>
        <v>1.2843466521406703</v>
      </c>
      <c r="T75" s="85">
        <f t="shared" si="6"/>
        <v>43688310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255067819</v>
      </c>
      <c r="M76" s="79">
        <f>SUM(M9:M74)</f>
        <v>183210956</v>
      </c>
      <c r="N76" s="130">
        <f>M76/L76</f>
        <v>0.7182833048805738</v>
      </c>
      <c r="O76" s="44">
        <f>SUM(O9:O74)</f>
        <v>3159454</v>
      </c>
      <c r="P76" s="44">
        <f>SUM(P9:P74)</f>
        <v>0</v>
      </c>
      <c r="Q76" s="44">
        <f>SUM(Q9:Q74)</f>
        <v>-66949872</v>
      </c>
      <c r="R76" s="44">
        <f>SUM(R9:R74)</f>
        <v>258227273</v>
      </c>
      <c r="S76" s="84">
        <f t="shared" si="5"/>
        <v>1.409453226148768</v>
      </c>
      <c r="T76" s="85">
        <f t="shared" si="6"/>
        <v>75016317</v>
      </c>
      <c r="U76" s="74"/>
      <c r="V76" s="74"/>
    </row>
    <row r="77" spans="1:22" ht="21" hidden="1" thickBot="1">
      <c r="A77" s="45" t="s">
        <v>62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60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61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126</v>
      </c>
      <c r="C80" s="109" t="s">
        <v>131</v>
      </c>
      <c r="D80" s="110" t="s">
        <v>79</v>
      </c>
      <c r="E80" s="111" t="s">
        <v>117</v>
      </c>
      <c r="F80" s="111" t="s">
        <v>79</v>
      </c>
      <c r="G80" s="111" t="s">
        <v>127</v>
      </c>
      <c r="H80" s="112" t="s">
        <v>132</v>
      </c>
      <c r="I80" s="112" t="s">
        <v>135</v>
      </c>
      <c r="J80" s="112" t="s">
        <v>79</v>
      </c>
      <c r="K80" s="112" t="s">
        <v>133</v>
      </c>
      <c r="L80" s="59" t="s">
        <v>165</v>
      </c>
      <c r="M80" s="59" t="s">
        <v>183</v>
      </c>
      <c r="N80" s="59" t="s">
        <v>79</v>
      </c>
      <c r="O80" s="59" t="s">
        <v>133</v>
      </c>
      <c r="P80" s="61" t="s">
        <v>140</v>
      </c>
      <c r="Q80" s="60"/>
      <c r="R80" s="59" t="s">
        <v>166</v>
      </c>
      <c r="S80" s="61" t="s">
        <v>151</v>
      </c>
      <c r="T80" s="59" t="s">
        <v>152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33887000</v>
      </c>
      <c r="M81" s="95">
        <f>M82+M83+M84+M85+M86</f>
        <v>18191062</v>
      </c>
      <c r="N81" s="94">
        <f>M81/L81</f>
        <v>0.5368153569215334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33887000</v>
      </c>
      <c r="S81" s="94">
        <f>R81/M81</f>
        <v>1.8628379145758505</v>
      </c>
      <c r="T81" s="95">
        <f>R81-M81</f>
        <v>15695938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15860960</v>
      </c>
      <c r="N82" s="124">
        <f aca="true" t="shared" si="16" ref="N82:N146">M82/L82</f>
        <v>0.538865257865054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1.8557514803643664</v>
      </c>
      <c r="T82" s="97">
        <f aca="true" t="shared" si="19" ref="T82:T146">R82-M82</f>
        <v>13573040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2362566</v>
      </c>
      <c r="N83" s="124">
        <f t="shared" si="16"/>
        <v>0.5648018168778389</v>
      </c>
      <c r="O83" s="5"/>
      <c r="P83" s="5"/>
      <c r="Q83" s="5"/>
      <c r="R83" s="122">
        <f t="shared" si="17"/>
        <v>4183000</v>
      </c>
      <c r="S83" s="96">
        <f t="shared" si="18"/>
        <v>1.7705325480854293</v>
      </c>
      <c r="T83" s="97">
        <f t="shared" si="19"/>
        <v>1820434</v>
      </c>
      <c r="U83" s="74"/>
      <c r="V83" s="74"/>
    </row>
    <row r="84" spans="1:22" ht="15.75">
      <c r="A84" s="10" t="s">
        <v>134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4">
        <f t="shared" si="16"/>
        <v>1</v>
      </c>
      <c r="O84" s="5"/>
      <c r="P84" s="5"/>
      <c r="Q84" s="5"/>
      <c r="R84" s="122">
        <f t="shared" si="17"/>
        <v>100000</v>
      </c>
      <c r="S84" s="96"/>
      <c r="T84" s="97">
        <f t="shared" si="19"/>
        <v>0</v>
      </c>
      <c r="U84" s="74"/>
      <c r="V84" s="74"/>
    </row>
    <row r="85" spans="1:22" ht="15.75">
      <c r="A85" s="10" t="s">
        <v>136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51756</v>
      </c>
      <c r="N85" s="124">
        <f t="shared" si="16"/>
        <v>0.3044470588235294</v>
      </c>
      <c r="O85" s="5"/>
      <c r="P85" s="5"/>
      <c r="Q85" s="5"/>
      <c r="R85" s="122">
        <f t="shared" si="17"/>
        <v>170000</v>
      </c>
      <c r="S85" s="96">
        <f t="shared" si="18"/>
        <v>3.2846433263776182</v>
      </c>
      <c r="T85" s="97">
        <f t="shared" si="19"/>
        <v>118244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-184220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184220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1331283</v>
      </c>
      <c r="N87" s="94">
        <f t="shared" si="16"/>
        <v>0.5563238612620142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2393000</v>
      </c>
      <c r="S87" s="98">
        <f t="shared" si="18"/>
        <v>1.7975141273493314</v>
      </c>
      <c r="T87" s="99">
        <f t="shared" si="19"/>
        <v>1061717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1315723</v>
      </c>
      <c r="N88" s="124">
        <f t="shared" si="16"/>
        <v>0.5642036878216123</v>
      </c>
      <c r="O88" s="5"/>
      <c r="P88" s="5"/>
      <c r="Q88" s="5"/>
      <c r="R88" s="122">
        <f t="shared" si="17"/>
        <v>2332000</v>
      </c>
      <c r="S88" s="96">
        <f t="shared" si="18"/>
        <v>1.7724095421300685</v>
      </c>
      <c r="T88" s="97">
        <f t="shared" si="19"/>
        <v>1016277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15560</v>
      </c>
      <c r="N89" s="124">
        <f t="shared" si="16"/>
        <v>0.25933333333333336</v>
      </c>
      <c r="O89" s="5"/>
      <c r="P89" s="5"/>
      <c r="Q89" s="5"/>
      <c r="R89" s="122">
        <f t="shared" si="17"/>
        <v>60000</v>
      </c>
      <c r="S89" s="96">
        <f t="shared" si="18"/>
        <v>3.8560411311053984</v>
      </c>
      <c r="T89" s="97">
        <f t="shared" si="19"/>
        <v>44440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120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122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136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148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4"/>
      <c r="O94" s="5"/>
      <c r="P94" s="5"/>
      <c r="Q94" s="5"/>
      <c r="R94" s="122">
        <f t="shared" si="17"/>
        <v>0</v>
      </c>
      <c r="S94" s="96"/>
      <c r="T94" s="97">
        <f t="shared" si="19"/>
        <v>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3372000</v>
      </c>
      <c r="M95" s="12">
        <f t="shared" si="22"/>
        <v>1427563</v>
      </c>
      <c r="N95" s="98">
        <f t="shared" si="16"/>
        <v>0.4233579478054567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3372000</v>
      </c>
      <c r="S95" s="98">
        <f t="shared" si="18"/>
        <v>2.362067383365918</v>
      </c>
      <c r="T95" s="99">
        <f t="shared" si="19"/>
        <v>1944437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47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3372000</v>
      </c>
      <c r="M97" s="5">
        <v>1427563</v>
      </c>
      <c r="N97" s="96">
        <f t="shared" si="16"/>
        <v>0.4233579478054567</v>
      </c>
      <c r="O97" s="97"/>
      <c r="P97" s="5"/>
      <c r="Q97" s="5"/>
      <c r="R97" s="97">
        <f t="shared" si="17"/>
        <v>3372000</v>
      </c>
      <c r="S97" s="96">
        <f t="shared" si="18"/>
        <v>2.362067383365918</v>
      </c>
      <c r="T97" s="97">
        <f t="shared" si="19"/>
        <v>1944437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43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5872177</v>
      </c>
      <c r="N102" s="98">
        <f t="shared" si="16"/>
        <v>0.5649039923039924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10395000</v>
      </c>
      <c r="S102" s="98">
        <f t="shared" si="18"/>
        <v>1.7702123079736867</v>
      </c>
      <c r="T102" s="99">
        <f t="shared" si="19"/>
        <v>4522823</v>
      </c>
      <c r="U102" s="74"/>
      <c r="V102" s="74"/>
    </row>
    <row r="103" spans="1:22" ht="15.75">
      <c r="A103" s="10" t="s">
        <v>84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5438938</v>
      </c>
      <c r="N103" s="96">
        <f t="shared" si="16"/>
        <v>0.5749405919661733</v>
      </c>
      <c r="O103" s="5"/>
      <c r="P103" s="5"/>
      <c r="Q103" s="5"/>
      <c r="R103" s="97">
        <f t="shared" si="17"/>
        <v>9460000</v>
      </c>
      <c r="S103" s="96">
        <f t="shared" si="18"/>
        <v>1.7393101373834376</v>
      </c>
      <c r="T103" s="97">
        <f t="shared" si="19"/>
        <v>4021062</v>
      </c>
      <c r="U103" s="113"/>
      <c r="V103" s="74"/>
    </row>
    <row r="104" spans="1:22" ht="15.75">
      <c r="A104" s="15" t="s">
        <v>41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f>M105+M106</f>
        <v>504084</v>
      </c>
      <c r="N104" s="125">
        <f t="shared" si="16"/>
        <v>0.5391272727272727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935000</v>
      </c>
      <c r="S104" s="100">
        <f t="shared" si="18"/>
        <v>1.8548495885606366</v>
      </c>
      <c r="T104" s="101">
        <f t="shared" si="19"/>
        <v>430916</v>
      </c>
      <c r="U104" s="74"/>
      <c r="V104" s="74"/>
    </row>
    <row r="105" spans="1:22" ht="15.75">
      <c r="A105" s="10" t="s">
        <v>85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v>477422</v>
      </c>
      <c r="N105" s="124">
        <f t="shared" si="16"/>
        <v>0.5394598870056497</v>
      </c>
      <c r="O105" s="5"/>
      <c r="P105" s="5"/>
      <c r="Q105" s="5"/>
      <c r="R105" s="122">
        <f t="shared" si="17"/>
        <v>885000</v>
      </c>
      <c r="S105" s="96">
        <f t="shared" si="18"/>
        <v>1.8537059456832738</v>
      </c>
      <c r="T105" s="97">
        <f t="shared" si="19"/>
        <v>407578</v>
      </c>
      <c r="U105" s="113"/>
      <c r="V105" s="74"/>
    </row>
    <row r="106" spans="1:22" ht="15.75">
      <c r="A106" s="10" t="s">
        <v>42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26662</v>
      </c>
      <c r="N106" s="124">
        <f t="shared" si="16"/>
        <v>0.53324</v>
      </c>
      <c r="O106" s="5"/>
      <c r="P106" s="5"/>
      <c r="Q106" s="5"/>
      <c r="R106" s="122">
        <f t="shared" si="17"/>
        <v>50000</v>
      </c>
      <c r="S106" s="96">
        <f t="shared" si="18"/>
        <v>1.8753281824319257</v>
      </c>
      <c r="T106" s="97">
        <f t="shared" si="19"/>
        <v>23338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-70845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70845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31784177</v>
      </c>
      <c r="M109" s="12">
        <f>M110+M116+M122</f>
        <v>17319316</v>
      </c>
      <c r="N109" s="14">
        <f>M109/L109</f>
        <v>0.5449037110509422</v>
      </c>
      <c r="O109" s="12">
        <f>O110+O116+O122</f>
        <v>2159454</v>
      </c>
      <c r="P109" s="12">
        <f>P110+P116+P122</f>
        <v>0</v>
      </c>
      <c r="Q109" s="12">
        <f>Q110+Q116+Q122</f>
        <v>0</v>
      </c>
      <c r="R109" s="12">
        <f>R110+R116+R122</f>
        <v>33943631</v>
      </c>
      <c r="S109" s="98">
        <f t="shared" si="18"/>
        <v>1.959871336720226</v>
      </c>
      <c r="T109" s="99">
        <f t="shared" si="19"/>
        <v>16624315</v>
      </c>
      <c r="U109" s="74"/>
      <c r="V109" s="74"/>
    </row>
    <row r="110" spans="1:22" ht="15.75">
      <c r="A110" s="107" t="s">
        <v>170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28614177</v>
      </c>
      <c r="M110" s="101">
        <f>M111+M112+M114+M115</f>
        <v>16109172</v>
      </c>
      <c r="N110" s="100">
        <f aca="true" t="shared" si="27" ref="N110:N123">M110/L110</f>
        <v>0.5629786940927919</v>
      </c>
      <c r="O110" s="101">
        <f>O111+O112+O114+O115</f>
        <v>1959454</v>
      </c>
      <c r="P110" s="101">
        <f>P111+P112+P114+P115</f>
        <v>0</v>
      </c>
      <c r="Q110" s="101">
        <f>Q111+Q112+Q114+Q115</f>
        <v>0</v>
      </c>
      <c r="R110" s="101">
        <f>R111+R112+R114+R115</f>
        <v>30573631</v>
      </c>
      <c r="S110" s="96"/>
      <c r="T110" s="97">
        <f t="shared" si="19"/>
        <v>14464459</v>
      </c>
      <c r="U110" s="74"/>
      <c r="V110" s="74"/>
    </row>
    <row r="111" spans="1:22" ht="15.75">
      <c r="A111" s="10" t="s">
        <v>171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22596177</v>
      </c>
      <c r="M111" s="5">
        <v>11148653</v>
      </c>
      <c r="N111" s="96">
        <f t="shared" si="27"/>
        <v>0.49338669103185023</v>
      </c>
      <c r="O111" s="5">
        <f>259454+1700000</f>
        <v>1959454</v>
      </c>
      <c r="P111" s="5"/>
      <c r="Q111" s="5"/>
      <c r="R111" s="122">
        <f t="shared" si="17"/>
        <v>24555631</v>
      </c>
      <c r="S111" s="96">
        <f t="shared" si="18"/>
        <v>2.202564830029242</v>
      </c>
      <c r="T111" s="97">
        <f t="shared" si="19"/>
        <v>13406978</v>
      </c>
      <c r="U111" s="75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4697000</v>
      </c>
      <c r="M112" s="5">
        <v>4138995</v>
      </c>
      <c r="N112" s="96">
        <f t="shared" si="27"/>
        <v>0.8811997019374068</v>
      </c>
      <c r="O112" s="5"/>
      <c r="P112" s="5"/>
      <c r="Q112" s="5"/>
      <c r="R112" s="122">
        <f t="shared" si="17"/>
        <v>4697000</v>
      </c>
      <c r="S112" s="96">
        <f t="shared" si="18"/>
        <v>1.1348165436295525</v>
      </c>
      <c r="T112" s="97">
        <f t="shared" si="19"/>
        <v>558005</v>
      </c>
      <c r="U112" s="74"/>
      <c r="V112" s="74"/>
    </row>
    <row r="113" spans="1:22" ht="0.75" customHeight="1" hidden="1">
      <c r="A113" s="10" t="s">
        <v>54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13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172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825000</v>
      </c>
      <c r="M114" s="5">
        <f>472679-37615</f>
        <v>435064</v>
      </c>
      <c r="N114" s="96">
        <f t="shared" si="27"/>
        <v>0.5273503030303031</v>
      </c>
      <c r="O114" s="5"/>
      <c r="P114" s="5"/>
      <c r="Q114" s="5"/>
      <c r="R114" s="122">
        <f t="shared" si="17"/>
        <v>825000</v>
      </c>
      <c r="S114" s="96">
        <f t="shared" si="18"/>
        <v>1.8962727322876634</v>
      </c>
      <c r="T114" s="97">
        <f t="shared" si="19"/>
        <v>389936</v>
      </c>
      <c r="U114" s="74"/>
      <c r="V114" s="74"/>
    </row>
    <row r="115" spans="1:22" ht="15.75">
      <c r="A115" s="10" t="s">
        <v>143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496000</v>
      </c>
      <c r="M115" s="97">
        <v>386460</v>
      </c>
      <c r="N115" s="96">
        <f t="shared" si="27"/>
        <v>0.7791532258064516</v>
      </c>
      <c r="O115" s="5"/>
      <c r="P115" s="5"/>
      <c r="Q115" s="5"/>
      <c r="R115" s="122">
        <f t="shared" si="17"/>
        <v>496000</v>
      </c>
      <c r="S115" s="96">
        <f t="shared" si="18"/>
        <v>1.2834445996998396</v>
      </c>
      <c r="T115" s="97">
        <f t="shared" si="19"/>
        <v>109540</v>
      </c>
      <c r="U115" s="74"/>
      <c r="V115" s="74"/>
    </row>
    <row r="116" spans="1:22" ht="15.75">
      <c r="A116" s="139" t="s">
        <v>173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3170000</v>
      </c>
      <c r="M116" s="101">
        <f aca="true" t="shared" si="28" ref="M116:R116">M117+M120+M121</f>
        <v>1230106</v>
      </c>
      <c r="N116" s="100">
        <f t="shared" si="27"/>
        <v>0.3880460567823344</v>
      </c>
      <c r="O116" s="101">
        <f t="shared" si="28"/>
        <v>200000</v>
      </c>
      <c r="P116" s="101">
        <f t="shared" si="28"/>
        <v>0</v>
      </c>
      <c r="Q116" s="101">
        <f t="shared" si="28"/>
        <v>0</v>
      </c>
      <c r="R116" s="101">
        <f t="shared" si="28"/>
        <v>3370000</v>
      </c>
      <c r="S116" s="96">
        <f t="shared" si="18"/>
        <v>2.7396013026519666</v>
      </c>
      <c r="T116" s="97">
        <f t="shared" si="19"/>
        <v>2139894</v>
      </c>
      <c r="U116" s="74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2250000</v>
      </c>
      <c r="M117" s="5">
        <v>633766</v>
      </c>
      <c r="N117" s="96">
        <f t="shared" si="27"/>
        <v>0.2816737777777778</v>
      </c>
      <c r="O117" s="5"/>
      <c r="P117" s="5"/>
      <c r="Q117" s="5"/>
      <c r="R117" s="122">
        <f t="shared" si="17"/>
        <v>2250000</v>
      </c>
      <c r="S117" s="96">
        <f t="shared" si="18"/>
        <v>3.550206227535084</v>
      </c>
      <c r="T117" s="97">
        <f t="shared" si="19"/>
        <v>1616234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13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64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13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161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850000</v>
      </c>
      <c r="M120" s="97">
        <v>558725</v>
      </c>
      <c r="N120" s="96">
        <f t="shared" si="27"/>
        <v>0.6573235294117648</v>
      </c>
      <c r="O120" s="5">
        <v>200000</v>
      </c>
      <c r="P120" s="5"/>
      <c r="Q120" s="5"/>
      <c r="R120" s="122">
        <f t="shared" si="17"/>
        <v>1050000</v>
      </c>
      <c r="S120" s="96">
        <f t="shared" si="18"/>
        <v>1.8792787149313168</v>
      </c>
      <c r="T120" s="97">
        <f t="shared" si="19"/>
        <v>491275</v>
      </c>
      <c r="U120" s="74"/>
      <c r="V120" s="74"/>
    </row>
    <row r="121" spans="1:22" ht="15.75">
      <c r="A121" s="140" t="s">
        <v>174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97">
        <v>37615</v>
      </c>
      <c r="N121" s="96">
        <f t="shared" si="27"/>
        <v>0.5373571428571429</v>
      </c>
      <c r="O121" s="5"/>
      <c r="P121" s="5"/>
      <c r="Q121" s="5"/>
      <c r="R121" s="122">
        <f t="shared" si="17"/>
        <v>70000</v>
      </c>
      <c r="S121" s="96">
        <f t="shared" si="18"/>
        <v>1.8609597235145554</v>
      </c>
      <c r="T121" s="97">
        <f t="shared" si="19"/>
        <v>32385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-19962</v>
      </c>
      <c r="N122" s="100"/>
      <c r="O122" s="101"/>
      <c r="P122" s="101"/>
      <c r="Q122" s="101"/>
      <c r="R122" s="123">
        <f t="shared" si="17"/>
        <v>0</v>
      </c>
      <c r="S122" s="100"/>
      <c r="T122" s="101">
        <f t="shared" si="19"/>
        <v>19962</v>
      </c>
      <c r="U122" s="74"/>
      <c r="V122" s="74"/>
      <c r="W122" s="136"/>
    </row>
    <row r="123" spans="1:22" ht="0.75" customHeight="1">
      <c r="A123" s="10" t="s">
        <v>149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7995000</v>
      </c>
      <c r="M124" s="12">
        <f>M125+M129+M132+M128</f>
        <v>3174317</v>
      </c>
      <c r="N124" s="94">
        <f t="shared" si="16"/>
        <v>0.39703777360850534</v>
      </c>
      <c r="O124" s="12">
        <f>O125+O129+O132+O128</f>
        <v>0</v>
      </c>
      <c r="P124" s="12">
        <f>P125+P129+P132+P128</f>
        <v>0</v>
      </c>
      <c r="Q124" s="12">
        <f>Q125+Q129+Q132+Q128</f>
        <v>0</v>
      </c>
      <c r="R124" s="12">
        <f>R125+R129+R132+R128</f>
        <v>7995000</v>
      </c>
      <c r="S124" s="98">
        <f t="shared" si="18"/>
        <v>2.5186520438884963</v>
      </c>
      <c r="T124" s="99">
        <f t="shared" si="19"/>
        <v>4820683</v>
      </c>
      <c r="U124" s="74"/>
      <c r="V124" s="74"/>
    </row>
    <row r="125" spans="1:22" ht="15.75">
      <c r="A125" s="107" t="s">
        <v>175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7340000</v>
      </c>
      <c r="M125" s="101">
        <f>M126+M127</f>
        <v>2926586</v>
      </c>
      <c r="N125" s="125">
        <f t="shared" si="16"/>
        <v>0.3987174386920981</v>
      </c>
      <c r="O125" s="101">
        <f>O126+O127</f>
        <v>0</v>
      </c>
      <c r="P125" s="101"/>
      <c r="Q125" s="101"/>
      <c r="R125" s="123">
        <f>R126+R127</f>
        <v>7340000</v>
      </c>
      <c r="S125" s="96">
        <f t="shared" si="18"/>
        <v>2.5080417934070622</v>
      </c>
      <c r="T125" s="97">
        <f t="shared" si="19"/>
        <v>4413414</v>
      </c>
      <c r="U125" s="75"/>
      <c r="V125" s="74"/>
    </row>
    <row r="126" spans="1:22" ht="15.75">
      <c r="A126" s="10" t="s">
        <v>176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4940000</v>
      </c>
      <c r="M126" s="97">
        <v>2532777</v>
      </c>
      <c r="N126" s="124">
        <f t="shared" si="16"/>
        <v>0.5127078947368421</v>
      </c>
      <c r="O126" s="5"/>
      <c r="P126" s="5"/>
      <c r="Q126" s="5"/>
      <c r="R126" s="122">
        <f t="shared" si="17"/>
        <v>4940000</v>
      </c>
      <c r="S126" s="96">
        <f t="shared" si="18"/>
        <v>1.9504283243254341</v>
      </c>
      <c r="T126" s="97">
        <f t="shared" si="19"/>
        <v>2407223</v>
      </c>
      <c r="U126" s="75"/>
      <c r="V126" s="74"/>
    </row>
    <row r="127" spans="1:22" ht="15.75">
      <c r="A127" s="10" t="s">
        <v>177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97">
        <v>393809</v>
      </c>
      <c r="N127" s="124">
        <f t="shared" si="16"/>
        <v>0.16408708333333333</v>
      </c>
      <c r="O127" s="5"/>
      <c r="P127" s="5"/>
      <c r="Q127" s="5"/>
      <c r="R127" s="122">
        <f t="shared" si="17"/>
        <v>2400000</v>
      </c>
      <c r="S127" s="96">
        <f t="shared" si="18"/>
        <v>6.094324913854178</v>
      </c>
      <c r="T127" s="97">
        <f t="shared" si="19"/>
        <v>2006191</v>
      </c>
      <c r="U127" s="75"/>
      <c r="V127" s="74"/>
    </row>
    <row r="128" spans="1:22" ht="15.75">
      <c r="A128" s="107" t="s">
        <v>174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30000</v>
      </c>
      <c r="M128" s="101">
        <v>13417</v>
      </c>
      <c r="N128" s="125">
        <f t="shared" si="16"/>
        <v>0.4472333333333333</v>
      </c>
      <c r="O128" s="101"/>
      <c r="P128" s="101"/>
      <c r="Q128" s="101"/>
      <c r="R128" s="123">
        <f t="shared" si="17"/>
        <v>30000</v>
      </c>
      <c r="S128" s="98">
        <f t="shared" si="18"/>
        <v>2.2359692926883805</v>
      </c>
      <c r="T128" s="99">
        <f t="shared" si="19"/>
        <v>16583</v>
      </c>
      <c r="U128" s="74"/>
      <c r="V128" s="75"/>
    </row>
    <row r="129" spans="1:22" ht="15.75">
      <c r="A129" s="107" t="s">
        <v>178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625000</v>
      </c>
      <c r="M129" s="101">
        <f>M130+M131</f>
        <v>234314</v>
      </c>
      <c r="N129" s="125">
        <f t="shared" si="16"/>
        <v>0.3749024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625000</v>
      </c>
      <c r="S129" s="100"/>
      <c r="T129" s="101">
        <f t="shared" si="19"/>
        <v>390686</v>
      </c>
      <c r="U129" s="74"/>
      <c r="V129" s="74"/>
    </row>
    <row r="130" spans="1:22" ht="15.75">
      <c r="A130" s="118" t="s">
        <v>116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230000</v>
      </c>
      <c r="M130" s="97">
        <v>102414</v>
      </c>
      <c r="N130" s="124">
        <f t="shared" si="16"/>
        <v>0.44527826086956523</v>
      </c>
      <c r="O130" s="119"/>
      <c r="P130" s="119"/>
      <c r="Q130" s="119"/>
      <c r="R130" s="122">
        <f t="shared" si="17"/>
        <v>230000</v>
      </c>
      <c r="S130" s="120"/>
      <c r="T130" s="119">
        <f t="shared" si="19"/>
        <v>127586</v>
      </c>
      <c r="U130" s="74"/>
      <c r="V130" s="74"/>
    </row>
    <row r="131" spans="1:22" ht="15.75">
      <c r="A131" s="118" t="s">
        <v>179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97">
        <v>131900</v>
      </c>
      <c r="N131" s="124">
        <f t="shared" si="16"/>
        <v>0.3339240506329114</v>
      </c>
      <c r="O131" s="119"/>
      <c r="P131" s="119"/>
      <c r="Q131" s="119"/>
      <c r="R131" s="122">
        <f t="shared" si="17"/>
        <v>395000</v>
      </c>
      <c r="S131" s="120"/>
      <c r="T131" s="119">
        <f t="shared" si="19"/>
        <v>263100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L134+L140+L148+L153+L152</f>
        <v>35835000</v>
      </c>
      <c r="M133" s="12">
        <f>M134+M140+M148+M153+M152</f>
        <v>24317802</v>
      </c>
      <c r="N133" s="94">
        <f t="shared" si="16"/>
        <v>0.6786047718710758</v>
      </c>
      <c r="O133" s="12">
        <f>O134+O140+O148+O153</f>
        <v>1000000</v>
      </c>
      <c r="P133" s="12">
        <f>P134+P140+P148+P153</f>
        <v>0</v>
      </c>
      <c r="Q133" s="12">
        <f>Q134+Q140+Q148+Q153</f>
        <v>0</v>
      </c>
      <c r="R133" s="12">
        <f>R134+R140+R148+R153+R152</f>
        <v>36835000</v>
      </c>
      <c r="S133" s="98">
        <f t="shared" si="18"/>
        <v>1.5147339385360568</v>
      </c>
      <c r="T133" s="99">
        <f t="shared" si="19"/>
        <v>12517198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55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56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136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8100000</v>
      </c>
      <c r="M140" s="16">
        <f>M144+M147</f>
        <v>3493104</v>
      </c>
      <c r="N140" s="125">
        <f t="shared" si="16"/>
        <v>0.4312474074074074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8100000</v>
      </c>
      <c r="S140" s="100">
        <f t="shared" si="18"/>
        <v>2.3188545202204116</v>
      </c>
      <c r="T140" s="101">
        <f t="shared" si="19"/>
        <v>4606896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55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8000000</v>
      </c>
      <c r="M144" s="5">
        <v>3478846</v>
      </c>
      <c r="N144" s="124">
        <f t="shared" si="16"/>
        <v>0.43485575</v>
      </c>
      <c r="O144" s="5"/>
      <c r="P144" s="5"/>
      <c r="Q144" s="5"/>
      <c r="R144" s="122">
        <f t="shared" si="17"/>
        <v>8000000</v>
      </c>
      <c r="S144" s="6">
        <f t="shared" si="18"/>
        <v>2.2996131475782486</v>
      </c>
      <c r="T144" s="97">
        <f t="shared" si="19"/>
        <v>4521154</v>
      </c>
      <c r="U144" s="74"/>
      <c r="V144" s="74"/>
    </row>
    <row r="145" spans="2:23" ht="15.75" hidden="1"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14258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14773900</v>
      </c>
      <c r="V146" s="75">
        <v>4234345</v>
      </c>
    </row>
    <row r="147" spans="1:22" ht="30.75">
      <c r="A147" s="41" t="s">
        <v>184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100000</v>
      </c>
      <c r="M147" s="5">
        <v>14258</v>
      </c>
      <c r="N147" s="124">
        <f aca="true" t="shared" si="35" ref="N147:N212">M147/L147</f>
        <v>0.14258</v>
      </c>
      <c r="O147" s="5"/>
      <c r="P147" s="5"/>
      <c r="Q147" s="5"/>
      <c r="R147" s="122">
        <f aca="true" t="shared" si="36" ref="R147:R212">L147+O147</f>
        <v>100000</v>
      </c>
      <c r="S147" s="96">
        <f>R147/M147</f>
        <v>7.013606396409034</v>
      </c>
      <c r="T147" s="97">
        <f aca="true" t="shared" si="37" ref="T147:T212">R147-M147</f>
        <v>85742</v>
      </c>
      <c r="U147" s="74"/>
      <c r="V147" s="75"/>
    </row>
    <row r="148" spans="1:22" ht="15.75">
      <c r="A148" s="107" t="s">
        <v>180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</f>
        <v>27555000</v>
      </c>
      <c r="M148" s="101">
        <f>M149+M150+M151</f>
        <v>20769900</v>
      </c>
      <c r="N148" s="125">
        <f>M148/L148</f>
        <v>0.7537615677735439</v>
      </c>
      <c r="O148" s="101">
        <f>O149+O150+O151+O152</f>
        <v>1000000</v>
      </c>
      <c r="P148" s="101">
        <f>P149+P150+P151+P152</f>
        <v>0</v>
      </c>
      <c r="Q148" s="101">
        <f>Q149+Q150+Q151+Q152</f>
        <v>0</v>
      </c>
      <c r="R148" s="101">
        <f>R149+R150+R151</f>
        <v>28555000</v>
      </c>
      <c r="S148" s="96"/>
      <c r="T148" s="97"/>
      <c r="U148" s="74"/>
      <c r="V148" s="75"/>
    </row>
    <row r="149" spans="1:23" ht="15.75">
      <c r="A149" s="141" t="s">
        <v>128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17108000</v>
      </c>
      <c r="M149" s="97">
        <v>10822900</v>
      </c>
      <c r="N149" s="124">
        <f t="shared" si="35"/>
        <v>0.6326221650689736</v>
      </c>
      <c r="O149" s="97"/>
      <c r="P149" s="97"/>
      <c r="Q149" s="97"/>
      <c r="R149" s="122">
        <f t="shared" si="36"/>
        <v>17108000</v>
      </c>
      <c r="S149" s="100">
        <f aca="true" t="shared" si="38" ref="S149:S213">R149/M149</f>
        <v>1.5807223572240343</v>
      </c>
      <c r="T149" s="101">
        <f t="shared" si="37"/>
        <v>6285100</v>
      </c>
      <c r="U149" s="1"/>
      <c r="V149" s="75"/>
      <c r="W149" s="106"/>
    </row>
    <row r="150" spans="1:23" ht="15.75">
      <c r="A150" s="141" t="s">
        <v>181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5996000</v>
      </c>
      <c r="N150" s="124">
        <f t="shared" si="35"/>
        <v>0.930044982162246</v>
      </c>
      <c r="O150" s="97"/>
      <c r="P150" s="97"/>
      <c r="Q150" s="97"/>
      <c r="R150" s="122">
        <f>L150+O150</f>
        <v>6447000</v>
      </c>
      <c r="S150" s="100"/>
      <c r="T150" s="101">
        <f t="shared" si="37"/>
        <v>451000</v>
      </c>
      <c r="U150" s="1"/>
      <c r="V150" s="75"/>
      <c r="W150" s="106"/>
    </row>
    <row r="151" spans="1:27" ht="15.75">
      <c r="A151" s="141" t="s">
        <v>129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4000000</v>
      </c>
      <c r="M151" s="97">
        <v>3951000</v>
      </c>
      <c r="N151" s="124">
        <f t="shared" si="35"/>
        <v>0.98775</v>
      </c>
      <c r="O151" s="97">
        <v>1000000</v>
      </c>
      <c r="P151" s="97"/>
      <c r="Q151" s="97"/>
      <c r="R151" s="122">
        <f t="shared" si="36"/>
        <v>5000000</v>
      </c>
      <c r="S151" s="100">
        <f t="shared" si="38"/>
        <v>1.2655024044545684</v>
      </c>
      <c r="T151" s="101">
        <f t="shared" si="37"/>
        <v>1049000</v>
      </c>
      <c r="U151" s="113"/>
      <c r="V151" s="75"/>
      <c r="AA151" s="74" t="s">
        <v>153</v>
      </c>
    </row>
    <row r="152" spans="1:22" ht="15" customHeight="1">
      <c r="A152" s="107" t="s">
        <v>67</v>
      </c>
      <c r="B152" s="101">
        <v>125000</v>
      </c>
      <c r="C152" s="101">
        <v>74000</v>
      </c>
      <c r="D152" s="100">
        <f>C152/B152</f>
        <v>0.592</v>
      </c>
      <c r="E152" s="101"/>
      <c r="F152" s="100">
        <f t="shared" si="34"/>
        <v>0.592</v>
      </c>
      <c r="G152" s="101">
        <v>0</v>
      </c>
      <c r="H152" s="101">
        <v>125000</v>
      </c>
      <c r="I152" s="101">
        <v>70000</v>
      </c>
      <c r="J152" s="100">
        <f t="shared" si="33"/>
        <v>0.56</v>
      </c>
      <c r="K152" s="101"/>
      <c r="L152" s="101">
        <v>180000</v>
      </c>
      <c r="M152" s="101">
        <v>133000</v>
      </c>
      <c r="N152" s="125">
        <f t="shared" si="35"/>
        <v>0.7388888888888889</v>
      </c>
      <c r="O152" s="101"/>
      <c r="P152" s="101"/>
      <c r="Q152" s="101"/>
      <c r="R152" s="123">
        <f t="shared" si="36"/>
        <v>180000</v>
      </c>
      <c r="S152" s="100">
        <f t="shared" si="38"/>
        <v>1.3533834586466165</v>
      </c>
      <c r="T152" s="101">
        <f t="shared" si="37"/>
        <v>47000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-78202</v>
      </c>
      <c r="N153" s="125"/>
      <c r="O153" s="101"/>
      <c r="P153" s="101"/>
      <c r="Q153" s="101"/>
      <c r="R153" s="123">
        <f t="shared" si="36"/>
        <v>0</v>
      </c>
      <c r="S153" s="100">
        <f t="shared" si="38"/>
        <v>0</v>
      </c>
      <c r="T153" s="101">
        <f t="shared" si="37"/>
        <v>78202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43610000</v>
      </c>
      <c r="M154" s="12">
        <f>M155+M159+M160+M164+M166+M170+M181</f>
        <v>25313425</v>
      </c>
      <c r="N154" s="94">
        <f t="shared" si="35"/>
        <v>0.5804500114652602</v>
      </c>
      <c r="O154" s="12">
        <f>O155+O159+O160+O164+O166+O170+O181</f>
        <v>0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43610000</v>
      </c>
      <c r="S154" s="98">
        <f t="shared" si="38"/>
        <v>1.7228012408435445</v>
      </c>
      <c r="T154" s="99">
        <f t="shared" si="37"/>
        <v>18296575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19350000</v>
      </c>
      <c r="M155" s="16">
        <f>M156+M157</f>
        <v>11578099</v>
      </c>
      <c r="N155" s="125">
        <f t="shared" si="35"/>
        <v>0.5983513695090439</v>
      </c>
      <c r="O155" s="16">
        <f>O156+O157+O158</f>
        <v>0</v>
      </c>
      <c r="P155" s="16">
        <f>P156+P157+P158</f>
        <v>0</v>
      </c>
      <c r="Q155" s="16"/>
      <c r="R155" s="123">
        <f t="shared" si="36"/>
        <v>19350000</v>
      </c>
      <c r="S155" s="100">
        <f t="shared" si="38"/>
        <v>1.6712588137309934</v>
      </c>
      <c r="T155" s="101">
        <f t="shared" si="37"/>
        <v>7771901</v>
      </c>
      <c r="U155" s="74"/>
      <c r="V155" s="74"/>
    </row>
    <row r="156" spans="1:22" ht="15.75">
      <c r="A156" s="10" t="s">
        <v>162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6050000</v>
      </c>
      <c r="M156" s="2">
        <v>3822636</v>
      </c>
      <c r="N156" s="124">
        <f t="shared" si="35"/>
        <v>0.6318406611570248</v>
      </c>
      <c r="O156" s="5"/>
      <c r="P156" s="5"/>
      <c r="Q156" s="5"/>
      <c r="R156" s="122">
        <f t="shared" si="36"/>
        <v>6050000</v>
      </c>
      <c r="S156" s="96" t="e">
        <f>R156/V156</f>
        <v>#DIV/0!</v>
      </c>
      <c r="T156" s="97">
        <f>R156-V156</f>
        <v>6050000</v>
      </c>
      <c r="U156" s="113"/>
      <c r="V156" s="142"/>
    </row>
    <row r="157" spans="1:22" ht="15.75">
      <c r="A157" s="10" t="s">
        <v>115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7755463</v>
      </c>
      <c r="N157" s="124">
        <f t="shared" si="35"/>
        <v>0.5831175187969925</v>
      </c>
      <c r="O157" s="5"/>
      <c r="P157" s="5"/>
      <c r="Q157" s="5"/>
      <c r="R157" s="122">
        <f t="shared" si="36"/>
        <v>13300000</v>
      </c>
      <c r="S157" s="96">
        <f t="shared" si="38"/>
        <v>1.7149201794915403</v>
      </c>
      <c r="T157" s="97">
        <f t="shared" si="37"/>
        <v>5544537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124" t="e">
        <f t="shared" si="35"/>
        <v>#DIV/0!</v>
      </c>
      <c r="O158" s="5"/>
      <c r="P158" s="5"/>
      <c r="Q158" s="5"/>
      <c r="R158" s="122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136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4" t="e">
        <f t="shared" si="35"/>
        <v>#DIV/0!</v>
      </c>
      <c r="O159" s="16"/>
      <c r="P159" s="16"/>
      <c r="Q159" s="16"/>
      <c r="R159" s="95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567876</v>
      </c>
      <c r="N160" s="125">
        <f t="shared" si="35"/>
        <v>0.5408342857142857</v>
      </c>
      <c r="O160" s="16">
        <f>O161+O162</f>
        <v>0</v>
      </c>
      <c r="P160" s="16">
        <f>P161+P162</f>
        <v>0</v>
      </c>
      <c r="Q160" s="16"/>
      <c r="R160" s="123">
        <f t="shared" si="36"/>
        <v>1050000</v>
      </c>
      <c r="S160" s="100">
        <f t="shared" si="38"/>
        <v>1.8489952031781587</v>
      </c>
      <c r="T160" s="101">
        <f t="shared" si="37"/>
        <v>482124</v>
      </c>
      <c r="U160" s="113"/>
      <c r="V160" s="74"/>
    </row>
    <row r="161" spans="1:22" ht="15.75">
      <c r="A161" s="10" t="s">
        <v>163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v>567876</v>
      </c>
      <c r="N161" s="124">
        <f t="shared" si="35"/>
        <v>0.5408342857142857</v>
      </c>
      <c r="O161" s="5"/>
      <c r="P161" s="5"/>
      <c r="Q161" s="5"/>
      <c r="R161" s="122">
        <f t="shared" si="36"/>
        <v>1050000</v>
      </c>
      <c r="S161" s="96">
        <f t="shared" si="38"/>
        <v>1.8489952031781587</v>
      </c>
      <c r="T161" s="97">
        <f t="shared" si="37"/>
        <v>482124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77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139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45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67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909503</v>
      </c>
      <c r="N166" s="100">
        <f t="shared" si="35"/>
        <v>0.4330966666666667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2.3089533514457896</v>
      </c>
      <c r="T166" s="101">
        <f t="shared" si="37"/>
        <v>1190497</v>
      </c>
      <c r="U166" s="75"/>
      <c r="V166" s="74"/>
    </row>
    <row r="167" spans="1:22" ht="15.75">
      <c r="A167" s="10" t="s">
        <v>164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631413</v>
      </c>
      <c r="N167" s="96">
        <f t="shared" si="35"/>
        <v>0.394633125</v>
      </c>
      <c r="O167" s="5"/>
      <c r="P167" s="5"/>
      <c r="Q167" s="5"/>
      <c r="R167" s="97">
        <f t="shared" si="36"/>
        <v>1600000</v>
      </c>
      <c r="S167" s="96">
        <f t="shared" si="38"/>
        <v>2.533999141607791</v>
      </c>
      <c r="T167" s="97">
        <f t="shared" si="37"/>
        <v>968587</v>
      </c>
      <c r="U167" s="74"/>
      <c r="V167" s="74"/>
    </row>
    <row r="168" spans="1:22" ht="0.75" customHeight="1">
      <c r="A168" s="10" t="s">
        <v>63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136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35487+242603</f>
        <v>278090</v>
      </c>
      <c r="N169" s="124">
        <f t="shared" si="35"/>
        <v>0.55618</v>
      </c>
      <c r="O169" s="5"/>
      <c r="P169" s="5"/>
      <c r="Q169" s="12"/>
      <c r="R169" s="122">
        <f t="shared" si="36"/>
        <v>500000</v>
      </c>
      <c r="S169" s="96">
        <f t="shared" si="38"/>
        <v>1.7979790715236075</v>
      </c>
      <c r="T169" s="97">
        <f t="shared" si="37"/>
        <v>221910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f>M174+M177+M178</f>
        <v>12402250</v>
      </c>
      <c r="N170" s="125">
        <f t="shared" si="35"/>
        <v>0.5875059213642824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3">
        <f t="shared" si="36"/>
        <v>21110000</v>
      </c>
      <c r="S170" s="100">
        <f t="shared" si="38"/>
        <v>1.7021105041423936</v>
      </c>
      <c r="T170" s="101">
        <f t="shared" si="37"/>
        <v>8707750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119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75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11420</v>
      </c>
      <c r="N174" s="124">
        <f t="shared" si="35"/>
        <v>0.19033333333333333</v>
      </c>
      <c r="O174" s="135"/>
      <c r="P174" s="5"/>
      <c r="Q174" s="5"/>
      <c r="R174" s="122">
        <f t="shared" si="36"/>
        <v>60000</v>
      </c>
      <c r="S174" s="96">
        <f t="shared" si="38"/>
        <v>5.253940455341506</v>
      </c>
      <c r="T174" s="97">
        <f t="shared" si="37"/>
        <v>48580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78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v>12375830</v>
      </c>
      <c r="N177" s="124">
        <f t="shared" si="35"/>
        <v>0.5893252380952381</v>
      </c>
      <c r="O177" s="5"/>
      <c r="P177" s="5"/>
      <c r="Q177" s="5"/>
      <c r="R177" s="122">
        <f t="shared" si="36"/>
        <v>21000000</v>
      </c>
      <c r="S177" s="96">
        <f t="shared" si="38"/>
        <v>1.6968558876455155</v>
      </c>
      <c r="T177" s="97">
        <f t="shared" si="37"/>
        <v>8624170</v>
      </c>
      <c r="U177" s="113"/>
      <c r="V177" s="74"/>
    </row>
    <row r="178" spans="1:22" ht="14.25" customHeight="1">
      <c r="A178" s="23" t="s">
        <v>46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>
        <v>15000</v>
      </c>
      <c r="N178" s="124">
        <f t="shared" si="35"/>
        <v>0.3</v>
      </c>
      <c r="O178" s="5"/>
      <c r="P178" s="5"/>
      <c r="Q178" s="5"/>
      <c r="R178" s="122">
        <f t="shared" si="36"/>
        <v>50000</v>
      </c>
      <c r="S178" s="96">
        <f t="shared" si="38"/>
        <v>3.3333333333333335</v>
      </c>
      <c r="T178" s="97">
        <f t="shared" si="37"/>
        <v>35000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43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44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-144303</v>
      </c>
      <c r="N181" s="125"/>
      <c r="O181" s="16"/>
      <c r="P181" s="16"/>
      <c r="Q181" s="16"/>
      <c r="R181" s="123">
        <f t="shared" si="36"/>
        <v>0</v>
      </c>
      <c r="S181" s="100">
        <f t="shared" si="38"/>
        <v>0</v>
      </c>
      <c r="T181" s="101">
        <f t="shared" si="37"/>
        <v>144303</v>
      </c>
      <c r="U181" s="74"/>
      <c r="V181" s="74"/>
    </row>
    <row r="182" spans="1:22" ht="31.5">
      <c r="A182" s="13" t="s">
        <v>44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27176642</v>
      </c>
      <c r="M182" s="12">
        <f>M184+M195+M196+M197+M199</f>
        <v>9430440</v>
      </c>
      <c r="N182" s="94">
        <f t="shared" si="35"/>
        <v>0.3470053437801477</v>
      </c>
      <c r="O182" s="12">
        <f>O184+O195+O196+O197+O199</f>
        <v>0</v>
      </c>
      <c r="P182" s="12">
        <f>P184+P195+P196+P197+P199</f>
        <v>0</v>
      </c>
      <c r="Q182" s="12">
        <f>Q184+Q195+Q196+Q197+Q199</f>
        <v>0</v>
      </c>
      <c r="R182" s="95">
        <f t="shared" si="36"/>
        <v>27176642</v>
      </c>
      <c r="S182" s="98">
        <f t="shared" si="38"/>
        <v>2.8818000008483167</v>
      </c>
      <c r="T182" s="99">
        <f t="shared" si="37"/>
        <v>17746202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24376642</v>
      </c>
      <c r="M184" s="16">
        <f>M185+M186</f>
        <v>8142311</v>
      </c>
      <c r="N184" s="125">
        <f t="shared" si="35"/>
        <v>0.33402102717839477</v>
      </c>
      <c r="O184" s="16">
        <f t="shared" si="46"/>
        <v>0</v>
      </c>
      <c r="P184" s="16">
        <f t="shared" si="46"/>
        <v>0</v>
      </c>
      <c r="Q184" s="16">
        <f t="shared" si="46"/>
        <v>0</v>
      </c>
      <c r="R184" s="123">
        <f t="shared" si="36"/>
        <v>24376642</v>
      </c>
      <c r="S184" s="100">
        <f t="shared" si="38"/>
        <v>2.9938234980216305</v>
      </c>
      <c r="T184" s="101">
        <f t="shared" si="37"/>
        <v>16234331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4373421</v>
      </c>
      <c r="N185" s="124">
        <f t="shared" si="35"/>
        <v>0.3212915809579783</v>
      </c>
      <c r="O185" s="5"/>
      <c r="P185" s="5"/>
      <c r="Q185" s="5"/>
      <c r="R185" s="122">
        <f t="shared" si="36"/>
        <v>13612000</v>
      </c>
      <c r="S185" s="96">
        <f t="shared" si="38"/>
        <v>3.112437608910736</v>
      </c>
      <c r="T185" s="97">
        <f t="shared" si="37"/>
        <v>9238579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10764642</v>
      </c>
      <c r="M186" s="5">
        <v>3768890</v>
      </c>
      <c r="N186" s="124">
        <f t="shared" si="35"/>
        <v>0.35011754222760033</v>
      </c>
      <c r="O186" s="5"/>
      <c r="P186" s="5"/>
      <c r="Q186" s="5"/>
      <c r="R186" s="122">
        <f t="shared" si="36"/>
        <v>10764642</v>
      </c>
      <c r="S186" s="96">
        <f t="shared" si="38"/>
        <v>2.8561836508892537</v>
      </c>
      <c r="T186" s="97">
        <f t="shared" si="37"/>
        <v>6995752</v>
      </c>
      <c r="U186" s="74"/>
      <c r="V186" s="74"/>
    </row>
    <row r="187" spans="1:22" ht="15.75" hidden="1">
      <c r="A187" s="26" t="s">
        <v>72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66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65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58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138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51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1317269</v>
      </c>
      <c r="N197" s="125">
        <f t="shared" si="35"/>
        <v>0.4704532142857143</v>
      </c>
      <c r="O197" s="16"/>
      <c r="P197" s="16"/>
      <c r="Q197" s="16"/>
      <c r="R197" s="123">
        <f t="shared" si="36"/>
        <v>2800000</v>
      </c>
      <c r="S197" s="100">
        <f t="shared" si="38"/>
        <v>2.1256098792274014</v>
      </c>
      <c r="T197" s="101">
        <f t="shared" si="37"/>
        <v>1482731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-29140</v>
      </c>
      <c r="N199" s="125"/>
      <c r="O199" s="101"/>
      <c r="P199" s="101"/>
      <c r="Q199" s="101"/>
      <c r="R199" s="123">
        <f t="shared" si="36"/>
        <v>0</v>
      </c>
      <c r="S199" s="100">
        <f t="shared" si="38"/>
        <v>0</v>
      </c>
      <c r="T199" s="101">
        <f t="shared" si="37"/>
        <v>29140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3040445</v>
      </c>
      <c r="N200" s="94">
        <f t="shared" si="35"/>
        <v>0.33614648977335543</v>
      </c>
      <c r="O200" s="12">
        <f>O201+O203</f>
        <v>0</v>
      </c>
      <c r="P200" s="12">
        <f>P201+P203</f>
        <v>0</v>
      </c>
      <c r="Q200" s="12">
        <f>Q201+Q203</f>
        <v>0</v>
      </c>
      <c r="R200" s="95">
        <f t="shared" si="36"/>
        <v>9045000</v>
      </c>
      <c r="S200" s="98">
        <f t="shared" si="38"/>
        <v>2.9748934777639455</v>
      </c>
      <c r="T200" s="99">
        <f t="shared" si="37"/>
        <v>6004555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3210873</v>
      </c>
      <c r="N201" s="124">
        <f t="shared" si="35"/>
        <v>0.3549887230514096</v>
      </c>
      <c r="O201" s="5"/>
      <c r="P201" s="5"/>
      <c r="Q201" s="5"/>
      <c r="R201" s="122">
        <f t="shared" si="36"/>
        <v>9045000</v>
      </c>
      <c r="S201" s="96">
        <f t="shared" si="38"/>
        <v>2.8169908931309338</v>
      </c>
      <c r="T201" s="97">
        <f t="shared" si="37"/>
        <v>5834127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>
        <v>-170428</v>
      </c>
      <c r="N203" s="125"/>
      <c r="O203" s="101"/>
      <c r="P203" s="101"/>
      <c r="Q203" s="101"/>
      <c r="R203" s="123">
        <f t="shared" si="36"/>
        <v>0</v>
      </c>
      <c r="S203" s="100"/>
      <c r="T203" s="101">
        <f t="shared" si="37"/>
        <v>170428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671699</v>
      </c>
      <c r="N204" s="94">
        <f t="shared" si="35"/>
        <v>0.6397133333333334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5">
        <f t="shared" si="36"/>
        <v>1050000</v>
      </c>
      <c r="S204" s="98">
        <f t="shared" si="38"/>
        <v>1.5632001834154883</v>
      </c>
      <c r="T204" s="99">
        <f t="shared" si="37"/>
        <v>378301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671699</v>
      </c>
      <c r="N205" s="124">
        <f t="shared" si="35"/>
        <v>0.6397133333333334</v>
      </c>
      <c r="O205" s="5"/>
      <c r="P205" s="5"/>
      <c r="Q205" s="5"/>
      <c r="R205" s="122">
        <f t="shared" si="36"/>
        <v>1050000</v>
      </c>
      <c r="S205" s="96">
        <f t="shared" si="38"/>
        <v>1.5632001834154883</v>
      </c>
      <c r="T205" s="97">
        <f t="shared" si="37"/>
        <v>378301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48525000</v>
      </c>
      <c r="M207" s="12">
        <f>M208+M209+M211+M220</f>
        <v>25521862</v>
      </c>
      <c r="N207" s="94">
        <f t="shared" si="35"/>
        <v>0.525952849046883</v>
      </c>
      <c r="O207" s="12">
        <f>O208+O209+O211+O220</f>
        <v>0</v>
      </c>
      <c r="P207" s="12">
        <f>P208+P209+P211+P220</f>
        <v>0</v>
      </c>
      <c r="Q207" s="12">
        <f>Q208+Q209+Q211+Q220</f>
        <v>0</v>
      </c>
      <c r="R207" s="95">
        <f t="shared" si="36"/>
        <v>48525000</v>
      </c>
      <c r="S207" s="98">
        <f t="shared" si="38"/>
        <v>1.9013111190711711</v>
      </c>
      <c r="T207" s="99">
        <f t="shared" si="37"/>
        <v>23003138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11130169</v>
      </c>
      <c r="N208" s="124">
        <f t="shared" si="35"/>
        <v>0.5344618967587035</v>
      </c>
      <c r="O208" s="5"/>
      <c r="P208" s="5"/>
      <c r="Q208" s="5"/>
      <c r="R208" s="122">
        <f t="shared" si="36"/>
        <v>20825000</v>
      </c>
      <c r="S208" s="96">
        <f t="shared" si="38"/>
        <v>1.8710407721571882</v>
      </c>
      <c r="T208" s="97">
        <f t="shared" si="37"/>
        <v>9694831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3800000</v>
      </c>
      <c r="M209" s="5">
        <v>2852534</v>
      </c>
      <c r="N209" s="124">
        <f t="shared" si="35"/>
        <v>0.7506668421052631</v>
      </c>
      <c r="O209" s="97"/>
      <c r="P209" s="5"/>
      <c r="Q209" s="5"/>
      <c r="R209" s="122">
        <f t="shared" si="36"/>
        <v>3800000</v>
      </c>
      <c r="S209" s="96">
        <f t="shared" si="38"/>
        <v>1.3321488893734483</v>
      </c>
      <c r="T209" s="97">
        <f t="shared" si="37"/>
        <v>947466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23900000</v>
      </c>
      <c r="M211" s="5">
        <v>11539159</v>
      </c>
      <c r="N211" s="124">
        <f t="shared" si="35"/>
        <v>0.48281</v>
      </c>
      <c r="O211" s="5"/>
      <c r="P211" s="5"/>
      <c r="Q211" s="5"/>
      <c r="R211" s="122">
        <f t="shared" si="36"/>
        <v>23900000</v>
      </c>
      <c r="S211" s="96">
        <f t="shared" si="38"/>
        <v>2.071208135705557</v>
      </c>
      <c r="T211" s="97">
        <f t="shared" si="37"/>
        <v>12360841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52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69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/>
      <c r="N220" s="126"/>
      <c r="O220" s="65"/>
      <c r="P220" s="16"/>
      <c r="Q220" s="16"/>
      <c r="R220" s="123">
        <f t="shared" si="57"/>
        <v>0</v>
      </c>
      <c r="S220" s="102"/>
      <c r="T220" s="104">
        <f t="shared" si="58"/>
        <v>0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255067819</v>
      </c>
      <c r="M221" s="80">
        <f t="shared" si="60"/>
        <v>135611391</v>
      </c>
      <c r="N221" s="103">
        <f t="shared" si="55"/>
        <v>0.5316679757237427</v>
      </c>
      <c r="O221" s="80">
        <f t="shared" si="60"/>
        <v>3159454</v>
      </c>
      <c r="P221" s="80">
        <f t="shared" si="60"/>
        <v>0</v>
      </c>
      <c r="Q221" s="80">
        <f t="shared" si="60"/>
        <v>0</v>
      </c>
      <c r="R221" s="80">
        <f t="shared" si="60"/>
        <v>258227273</v>
      </c>
      <c r="S221" s="103">
        <f t="shared" si="59"/>
        <v>1.9041709630424777</v>
      </c>
      <c r="T221" s="105">
        <f t="shared" si="58"/>
        <v>122615882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144</v>
      </c>
      <c r="B228" s="2"/>
      <c r="C228" s="2"/>
      <c r="D228" s="69"/>
      <c r="E228" s="29" t="s">
        <v>81</v>
      </c>
      <c r="F228" s="29"/>
      <c r="G228" s="29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145</v>
      </c>
      <c r="B229" s="30"/>
      <c r="C229" s="69"/>
      <c r="D229" s="69"/>
      <c r="E229" s="29" t="s">
        <v>82</v>
      </c>
      <c r="F229" s="29"/>
      <c r="G229" s="29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32" t="s">
        <v>186</v>
      </c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76" t="s">
        <v>187</v>
      </c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2022-07-29T07:15:16Z</cp:lastPrinted>
  <dcterms:created xsi:type="dcterms:W3CDTF">2007-06-25T06:06:27Z</dcterms:created>
  <dcterms:modified xsi:type="dcterms:W3CDTF">2022-08-12T08:18:57Z</dcterms:modified>
  <cp:category/>
  <cp:version/>
  <cp:contentType/>
  <cp:contentStatus/>
</cp:coreProperties>
</file>