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19" sheetId="1" r:id="rId1"/>
  </sheets>
  <definedNames>
    <definedName name="_xlnm.Print_Titles" localSheetId="0">'Anexa 19'!$7:$8</definedName>
  </definedNames>
  <calcPr fullCalcOnLoad="1"/>
</workbook>
</file>

<file path=xl/sharedStrings.xml><?xml version="1.0" encoding="utf-8"?>
<sst xmlns="http://schemas.openxmlformats.org/spreadsheetml/2006/main" count="400" uniqueCount="246">
  <si>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</si>
  <si>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</si>
  <si>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</si>
  <si>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</si>
  <si>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</si>
  <si>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</si>
  <si>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</si>
  <si>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</si>
  <si>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</si>
  <si>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</si>
  <si>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</si>
  <si>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</si>
  <si>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</si>
  <si>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neînceput</t>
  </si>
  <si>
    <t>CAP. 67  CULTURĂ, RECREERE ŞI RELIGIE</t>
  </si>
  <si>
    <t>CAP. 70 LOCUINŢE, SERVICII ŞI DEZVOLTARE PUBLICĂ</t>
  </si>
  <si>
    <t>Întocmire PUG al municipiului Satu Mare</t>
  </si>
  <si>
    <t>CAP. 84 TRANSPORTURI</t>
  </si>
  <si>
    <t>obiectiv în derulare</t>
  </si>
  <si>
    <t xml:space="preserve">       Primar,</t>
  </si>
  <si>
    <t xml:space="preserve">     Kereskényi Gábor</t>
  </si>
  <si>
    <t>SERVICIUL INVESTIŢII GOSPODĂRIRE ȘI ÎNTREȚINERE</t>
  </si>
  <si>
    <t>Şef serviciu ,</t>
  </si>
  <si>
    <t>ing. Szűcs Zsigmond</t>
  </si>
  <si>
    <t>Total Anexa 3</t>
  </si>
  <si>
    <t>Pista de biciclete pe coronamentul digului mal drept al râului Someș de la stația de epurare până la limita administrativă a Municipilui Satu Mare spre comuna Dara</t>
  </si>
  <si>
    <t>Elaborare Plan Urbanistic Zonal Centru Vechi - P-ța Libertății, Municipiul Satu Mare</t>
  </si>
  <si>
    <t>Extinderea iluminatului public în cvartalul delimitat de str.Oituz, str. Prahovei și Aleea Milcov</t>
  </si>
  <si>
    <t>Elaborare PUZ zona I</t>
  </si>
  <si>
    <t>Construire Sală Polivalentă (PUZ + SF)</t>
  </si>
  <si>
    <t>Extinderea iluminatului public în parcările adiacente zonelor Aleea Timișului, nr.4, bloc 27 și b-dul Cloșca nr.1, bloc 17</t>
  </si>
  <si>
    <t>elaborare DALI în vederea de Modernizare străzi</t>
  </si>
  <si>
    <t>elaborare DALI în vederea de izolare bloc de locuințe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</si>
  <si>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</si>
  <si>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</si>
  <si>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</si>
  <si>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</si>
  <si>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</si>
  <si>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>Amenajare parc în zona Noroieni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</si>
  <si>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</si>
  <si>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</si>
  <si>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</si>
  <si>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</si>
  <si>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</si>
  <si>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</si>
  <si>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Reabilitare bloc de locuințe sociale pe strada Ostrovului nr.2/CD</t>
  </si>
  <si>
    <t>Centru de zi Sătmărel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</si>
  <si>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</si>
  <si>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</si>
  <si>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Reabilitare fațadă și acoperiș a clădirii situate pe strada Horea nr.6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</si>
  <si>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</si>
  <si>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</si>
  <si>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</si>
  <si>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</si>
  <si>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</si>
  <si>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</si>
  <si>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</si>
  <si>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Plan de Mobilitate Urbană Durabilă 2021-2031</t>
  </si>
  <si>
    <t>Strategie Integrată de Dezvoltare Urbană 2021-2031</t>
  </si>
  <si>
    <t>Elaborare PUZ Bercu Roșu</t>
  </si>
  <si>
    <t>Extindere Parc Industrial Sud</t>
  </si>
  <si>
    <t>Reabilitare structură educațională strada Crișan nr.1</t>
  </si>
  <si>
    <t xml:space="preserve">Actualizare DALI pentru Implementarea măsurilor de eficienţă energetică la Sala de Scrimă “Alexandru Csipler” </t>
  </si>
  <si>
    <t>Studiu de coexistență pentru obiectivul de investiții ”Amenajare pistă de biciclete pe strada Botizului - Pod Golescu</t>
  </si>
  <si>
    <t>Actualizare Registrul local al spațiilor verzi</t>
  </si>
  <si>
    <t>Dezvoltarea infrastructurii de transport integrat și de mediu - Centru de comandă şi Monitorizare al traficului rutier Str. Petuniei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</si>
  <si>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</si>
  <si>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Expertiza tehnică la Casa Meșteșugarilor</t>
  </si>
  <si>
    <t xml:space="preserve">Modernizare străzi în municipiul Satu Mare Lot 1 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</si>
  <si>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</si>
  <si>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</si>
  <si>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</si>
  <si>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</si>
  <si>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</si>
  <si>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</si>
  <si>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</si>
  <si>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</si>
  <si>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</si>
  <si>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elaborare DALI în vederea realizării mansardării corpului de clădire a școlii</t>
  </si>
  <si>
    <t>elaborarea DALI pentru reabilitarea corpului de clădire a gradiniței</t>
  </si>
  <si>
    <t>elaborare DALI pentru transformarea unui centrale termice de cartier în sală de sport multifuncțională</t>
  </si>
  <si>
    <t>elaborare PUZ și SF pentru realizarea unui parc în zona pădurii Noroieni</t>
  </si>
  <si>
    <t>întocmire SF pentru amenajare urbanistică a zonei</t>
  </si>
  <si>
    <t>întocmire SF pentru reconversia terenurilor degradate pe malurile Someșului</t>
  </si>
  <si>
    <t>reglementări energetice în vederea realizării unei piste de biciclete</t>
  </si>
  <si>
    <t>întocmire DALI pentru reabilitare bloc</t>
  </si>
  <si>
    <t>întocmire DALI în vederea construirii unui centru de zi</t>
  </si>
  <si>
    <t>elaborare documentație strategică</t>
  </si>
  <si>
    <t>elaborare SF în vederea realizării unui centru de comandă</t>
  </si>
  <si>
    <t>realizarea unei expertize tehnice în vederea stabilirii stării de degradare a clădirii Casa Meșteșugarilor</t>
  </si>
  <si>
    <t>realizare SF și documentație de urbanism în vederea extinderii parcului industrial</t>
  </si>
  <si>
    <t>elaborare studiu de oportunitate</t>
  </si>
  <si>
    <t>elaborare SF în vederea dezvoltării infrastructurii de transport</t>
  </si>
  <si>
    <t>elaborare SF în vederea extinderii sistemului de management al traficului pentru transport public</t>
  </si>
  <si>
    <t>Scară exterioară la GPP 14 MAI Satu Mare, clădirea de pe str.Botizului</t>
  </si>
  <si>
    <t>Izolare termica la Grădinița cu Program Prelungit nr. 11</t>
  </si>
  <si>
    <t>Anvelopare cladire la Liceul Teologic Ortodox Nicolae Steinhardt</t>
  </si>
  <si>
    <t>Eficientizarea energetică a Liceului cu Program Sportiv situate pe str. Ioan Slavici nr. 54</t>
  </si>
  <si>
    <t>Reabilitare corp cladire B si corp cladire C la Colegiul Naţional Doamana Stanca</t>
  </si>
  <si>
    <t>PUD Construire creșă și dotare strada Iuliu Coroianu</t>
  </si>
  <si>
    <t>Elaborare documentație tehnică pentru obținerea avizului PSI la creșa Țara Minunilor</t>
  </si>
  <si>
    <t>Elaborare Dali pentru Aviz ISU</t>
  </si>
  <si>
    <t>Pista de biciclete pe coronamentul digului mal drept al râului Someș din dreptul străzii Fântânii spre comuna Odoreu</t>
  </si>
  <si>
    <t>Regenerare ZONA URBANA SOLIDARITĂȚII</t>
  </si>
  <si>
    <t>Elaborare PUZ pentru Bazin de înot didactic și de agrement strada Crișan</t>
  </si>
  <si>
    <t>Actualizare Studiu de Fezabilitate Stadion Olimpia</t>
  </si>
  <si>
    <t>Refuncționalizare centrală termică  situată pe strada Petuniei în sală sport multifuncțională</t>
  </si>
  <si>
    <t>Reabilitare termică la blocurile de locuinţe str.Rândunelelor nr.6</t>
  </si>
  <si>
    <t>Reabilitare termică la blocurile de locuinţe str.Prahova, nr.20, bl.C5</t>
  </si>
  <si>
    <t>Reabilitare termică la blocurile de locuinţe str.Ghe.Lazăr, nr.1, 2, 3</t>
  </si>
  <si>
    <t>Reabilitare termică la blocurile de locuinţe str.Mal Stâng Someș T2</t>
  </si>
  <si>
    <t>Reabilitare termică la blocurile de locuinţe str.Belșugului, bl.UB14</t>
  </si>
  <si>
    <t>Reabilitare termică la blocurile de locuinţe b-dul Lucian Blaga CU 46, 48, 50, 52</t>
  </si>
  <si>
    <t>Reabilitare termică la blocurile de locuinţe str.Ady Endre, nr.34</t>
  </si>
  <si>
    <t>Reabilitare termică la blocurile de locuinţe str.Cerbului, nr.19</t>
  </si>
  <si>
    <t>Reabilitare termică la blocurile de locuinţe, str.Lalelei R1-R3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</si>
  <si>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</si>
  <si>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</si>
  <si>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</si>
  <si>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Extinderea iluminatului public pe strada Hermann Mihaly</t>
  </si>
  <si>
    <t>Schimbarea iluminatului public pe strada Ács Alajos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</si>
  <si>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</si>
  <si>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</si>
  <si>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</si>
  <si>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</si>
  <si>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Bazin de retenție ape pluviale ”SP Vulturului”</t>
  </si>
  <si>
    <t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</t>
  </si>
  <si>
    <t>elaborare SF în vederea reabilitării conductă de apă</t>
  </si>
  <si>
    <t>Modernizare strada Stupilor</t>
  </si>
  <si>
    <t>Modernizare străzi în municipiul Satu Mare Lot 2</t>
  </si>
  <si>
    <t>Modernizare DJ 194 în Sătmărel</t>
  </si>
  <si>
    <t>EXECUŢIA BUGETARĂ PRIVIND INVESTIŢIILE PE ANUL 2022</t>
  </si>
  <si>
    <t>Lista studiilor de fezabilitate, documentaţiilor tehnico-economice şi de urbanism pe anul 2022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</si>
  <si>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
(Modernizarea clădirii la Colegiul Naţional Mihai Eminescu Satu Mare)</t>
  </si>
  <si>
    <t>Modernizare corp C2 al liceului Tehnologic Constantin Brâncuși</t>
  </si>
  <si>
    <t>DALI- Reabilitare clădire internat Str. Ceahlăului, nr.1</t>
  </si>
  <si>
    <t>Extindere corp clădire compus din 6 săli de clasă P+1/2 Școala Gimnazială ”Grigore Moisil”</t>
  </si>
  <si>
    <t>Studiu de coexistență pentru obiectivul de investiții ”Bazin de înot didactic și de agrement strada Crișan”</t>
  </si>
  <si>
    <t>Reabilitarea clădirii Hotel Sport, situată pe strada Mileniului, nr.25</t>
  </si>
  <si>
    <t>DALI Modernizare Stadion Olimpia</t>
  </si>
  <si>
    <t>DALI Modernizare stadion str. Zefirului</t>
  </si>
  <si>
    <t>Muzeul industrializării forțate din Satu Mare</t>
  </si>
  <si>
    <t>Studiu privind Componenta C11: Turism și Cultură din cadrul Planului Național de Redresare și Reziliență al României, Pilon IV. Coeziunea socială și teritorială</t>
  </si>
  <si>
    <t>Modernizare construcție existentă situată pe B-dul Muncii nr. 44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</si>
  <si>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</si>
  <si>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</si>
  <si>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</si>
  <si>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</si>
  <si>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</si>
  <si>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</si>
  <si>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</si>
  <si>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</si>
  <si>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</si>
  <si>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Extinderea iluminatului public pe strada Ștefan Benea</t>
  </si>
  <si>
    <t>Extinderea iluminatului public pe strada Lazarului</t>
  </si>
  <si>
    <t>Extindere iluminat public pe strada Ferma Sătmărel, nr.36A - 36P</t>
  </si>
  <si>
    <t>Reactualizarea hărților de zgomot</t>
  </si>
  <si>
    <t>Branșament electric pentru teren de minifotbal situat pe strada Fabricii</t>
  </si>
  <si>
    <t>Alimentarea cu energie electrică a unor stații de încărcare situate pe b-dul Transilvania</t>
  </si>
  <si>
    <t>Extinderea iluminatului public pe strada Vasile Scurtu</t>
  </si>
  <si>
    <t>Extinderea iluminatului public în cvartalul blocului UU 1- UU 13 din Piața Soarelui</t>
  </si>
  <si>
    <t xml:space="preserve"> Extinderea iluminatului public în jurul Grădiniței nr.9</t>
  </si>
  <si>
    <t>Lucrări tehnico-edilitare la centrul de depozitare deșeuri reciclabile situat pe strada Depozitelor</t>
  </si>
  <si>
    <t>elaborare DALI în vederea  realizareii bazin retentie apa</t>
  </si>
  <si>
    <t>elaborare DALI în vederea realizării rebilitatii colector de canalizare</t>
  </si>
  <si>
    <t>elaborare SF în vederea rebilitarii blocurilor de locuinte</t>
  </si>
  <si>
    <t>Studiu de coexistență pentru obiectivul de investiții ” Modernizare străzi în municipiul Satu Mare Lot 2”</t>
  </si>
  <si>
    <t>Modernizarea străzii Kaffka Margit - tronson 2</t>
  </si>
  <si>
    <t xml:space="preserve">Reabilitare și extindere pe verticală Corp ”B” D+P+2(parțial) la Școala Gimnazială "Constantin Brâncoveanu”
</t>
  </si>
  <si>
    <t>Mansardare imobil situat pe str.Constatin Brâncoveanu, nr.6</t>
  </si>
  <si>
    <t>acutalizare SF Stadion Olimpia</t>
  </si>
  <si>
    <t>actualizare registrul local spații verzi</t>
  </si>
  <si>
    <t>actualizare SF pista de biciclete mal drept Someș</t>
  </si>
  <si>
    <t>realizare studiu de coexistență Bazin de inot</t>
  </si>
  <si>
    <t>elaborare DALI reabilitare clădire Hotel sport</t>
  </si>
  <si>
    <t>elaborare DALI Stadion Olimpia</t>
  </si>
  <si>
    <t>elaborare DALI Str. Zefirului</t>
  </si>
  <si>
    <t>elaborare DALI Muzeu</t>
  </si>
  <si>
    <t>Actualizare DALI “Reabilitare clădire situată pe Str. Ion Vidu Nr. 51-53 (Scoala gimnazială Lucian Blaga)"</t>
  </si>
  <si>
    <t>Actualizare DALI “Reabilitare clădire situată pe Str. Mircea Eliade Nr. 3 (Scoala gimnazială Mircea Eliade”)</t>
  </si>
  <si>
    <t>elaborare DALI pentru reabilitarea unui corp de clădire situata pe Str. Ion Vidu</t>
  </si>
  <si>
    <t>actualizarea DALI pentru reabilitarea corpului de clădire a școlii Mircea Eliade</t>
  </si>
  <si>
    <t>elaborarea DALI pentru reabilitarea corpului de clădire a gradiniței Nr.5 si  Cresa Tara Minunilor</t>
  </si>
  <si>
    <t>elaborarea DALI pentru reabilitarea corpului de clădire a gradiniței nr. 9 şi Creşa Albă ca Zăpada</t>
  </si>
  <si>
    <t>elaborarea DALI pentru reabilitarea corpului de clădire a gradiniței Grădiniţa 14 Mai şi Creşa Mica Sirenă</t>
  </si>
  <si>
    <t>elaborarea DALI pentru reabilitarea clădirii Colegiul Tehnic Unio -Traian Vuia</t>
  </si>
  <si>
    <t>elaborarea studiului de fezabilitate pentru construirea unei scări exterioare la GPP 14 Mai</t>
  </si>
  <si>
    <t>întocmire DALI pentru realizarea unei structuri educaționale de pe Str. Crisan</t>
  </si>
  <si>
    <t>elaborarea DALI pentru realizarea izolarii termica la Grădinita cu Program Prelungir Nr. 11</t>
  </si>
  <si>
    <t>elaborare DALI în vederea realizării modernizarii si dotării cladirilor de la Colegiul Mihai Eminescu</t>
  </si>
  <si>
    <t>elaborare DALI pentru anvelopare a Liceului Teologic Ortodox Nicolae Steinhardt</t>
  </si>
  <si>
    <t xml:space="preserve">elaborare DALI pentru eficientizarea energetica a Liceului cu Program Sportiv </t>
  </si>
  <si>
    <t>elaborare DALI pentru reabilitarea corp de clădire B si corp cladire C la Colegiul Naţional Doamana Stanca</t>
  </si>
  <si>
    <t>Elaborare Dali pentru construire Cresa Mare str. Iului Coroianu in colaborare cu CNI</t>
  </si>
  <si>
    <t>elaborare DALI pentru reabilitarea corp de clădire la liceul Tehnologic Constantin Brâncuși</t>
  </si>
  <si>
    <t>elaborare DALI pentru reabilitarea clădire internat Str. Ceahlăului, nr.1</t>
  </si>
  <si>
    <t>elaborare Dali extindere corp clădire in 6 săli de clasă P+1/2 Școala Gimnazială ”Grigore Moisil”</t>
  </si>
  <si>
    <t>elaborare documentații în vederea de Construire Sala polivalenta</t>
  </si>
  <si>
    <t>elaborare SF pentru Construire de piste de biciclete pe coronamentul digului mal drept rau somes</t>
  </si>
  <si>
    <t>elaborare SF pentru Construire de piste de biciclete  pe coronamentul digului mal drept al râului Someș</t>
  </si>
  <si>
    <t>Actualizare SF pentru Construire de piste de biciclete TRASEU 1</t>
  </si>
  <si>
    <t>întocmire SF pentru amenajare urbanistică a zonei urbana micro 14</t>
  </si>
  <si>
    <t>întocmire SF pentru amenajare urbanistică a zonei urbana micro 15</t>
  </si>
  <si>
    <t>întocmire SF pentru amenajare urbanistică a zonei urbana micro 16</t>
  </si>
  <si>
    <t>întocmire SF pentru amenajare urbanistică a zonei urbana Solidaritatii</t>
  </si>
  <si>
    <t>întocmire DALI pentru modernizare parc Urban Vasile Lucaciu</t>
  </si>
  <si>
    <t xml:space="preserve">actualizare DALI pentru izolarea termică a sălii de scrimă “Alexandru Csipler” </t>
  </si>
  <si>
    <t>elaborare documentație de urbanism în vederea construirii unui bazin de înot didactic si de agrement str. Crisan</t>
  </si>
  <si>
    <t>obiectiv in derulare</t>
  </si>
  <si>
    <t>elaborare SF în vederea extinderii  iluminatului public in parcari</t>
  </si>
  <si>
    <t>elaborare SF în vederea reabilitării exterioare fatada si acoperis a clădirii situat pe str. Horea nr. 6</t>
  </si>
  <si>
    <t>Centru multifuncțional de servicii publice strada Porumbeilor nr.1</t>
  </si>
  <si>
    <t>realizare PUZ zona 1</t>
  </si>
  <si>
    <t>realizare Plan urbanistic zonal Bercu Rosu</t>
  </si>
  <si>
    <t xml:space="preserve">realizare Plan Urbanistic General </t>
  </si>
  <si>
    <t>elaborare SF în vederea Realizarea documentatiei tehnico-economice pentru accesarea de fonduri nerambursabile pentru „Creșterea eficienței energetice și a gestionării inteligente a energiei în infrastructura de iluminat public în municipiul Satu Mare, zona de Nord – Est, jud. Satu Mare</t>
  </si>
  <si>
    <t>servicii de consultanță în vederea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</si>
  <si>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elaborare SF în vederea Realizarii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</si>
  <si>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>servicii de consultanță în vederea accesarii de fonduri nerambursabile și managementul contractului de finanțare și al proiectului pentru „Creșterea eficienței energetice și a gestionării Inteligente a energiei în infrastructura de iluminat public în municipiul Satu Mare, zona de SUD, jud. Satu Mare”</t>
  </si>
  <si>
    <t>elaborare documentatiei pentru Centru multifuncțional de servicii publice strada Porumbeilor nr.1</t>
  </si>
  <si>
    <t>realizare de documentație de Elaborare Plan Urbanistic Zonal Centru Vechi - P-ța Libertății, Municipiul Satu Mare</t>
  </si>
  <si>
    <t>elaborare SF în vederea extinderii  iluminatului public pe strada Hermann Mihaly</t>
  </si>
  <si>
    <t>elaborare DALI în vederea modernizării retea apa de înaltă presiune în Cartierul ”Micro 16”</t>
  </si>
  <si>
    <t>elaborare SF în vederea extinderii  iluminatului public  pe strada Ács Alajos</t>
  </si>
  <si>
    <t>elaborare DALI în vederea realizării Bazin de retenție ape pluviale ”SP Vulturului”</t>
  </si>
  <si>
    <t>elaborare SF în vederea extinderii iluminatului public pe strada Ștefan Benea</t>
  </si>
  <si>
    <t>elaborare SF în vederea extinderii iluminatului public pe straziile din minicipiu</t>
  </si>
  <si>
    <t>elaborare SF în vederea reactualizarii hartii de zgomot</t>
  </si>
  <si>
    <t>elaborare SF în vederea realizarii Branșament electric pentru teren de minifotbal situat pe strada Fabricii</t>
  </si>
  <si>
    <t>elaborare SF în vederea alimentarii cu energie electrică a unor stații de încărcare situate pe b-dul Transilvania</t>
  </si>
  <si>
    <t>elaborare SF în vederea realizarii lucrărilor tehnico-edilitare la centrul de depozitare deșeuri reciclabile situat pe strada Depozitelor</t>
  </si>
  <si>
    <t>actualizare DALI pentru Pasarelă pietonală şi velo intersecţia Burdea</t>
  </si>
  <si>
    <t>actualizare DALI pentru realizarea unui pasaj suprateran pentru pietoni si biciclisti</t>
  </si>
  <si>
    <t>elaborare SF în vederea realizării unui coridor de mobilitate pe strazile din minicipiu</t>
  </si>
  <si>
    <t>elaborare SF în vederea dezvoltării infrastructurii de transport integrat si mediu</t>
  </si>
  <si>
    <t>elaborare DALI în vederea de Modernizare străza Stupilor</t>
  </si>
  <si>
    <t>elaborare DALI în vederea de Modernizare străzi in municipiu</t>
  </si>
  <si>
    <t>elaborare DALI în vederea de Modernizare străzi in Satmarel</t>
  </si>
  <si>
    <t>elaborare  studiu de coexistenta în vederea de Modernizare străzi</t>
  </si>
  <si>
    <t>elaborare Studiu privind Componenta C11: Turism și Cultură din cadrul Planului Național de Redresare și Reziliență al României, Pilon IV. Coeziunea socială și teritorială</t>
  </si>
  <si>
    <t>obietiv neînceput</t>
  </si>
  <si>
    <r>
      <rPr>
        <b/>
        <sz val="12"/>
        <rFont val="Arial"/>
        <family val="2"/>
      </rPr>
      <t>Cap 68 Asigurări şi Asistenţă socială</t>
    </r>
    <r>
      <rPr>
        <sz val="12"/>
        <rFont val="Arial"/>
        <family val="2"/>
      </rPr>
      <t xml:space="preserve"> </t>
    </r>
  </si>
  <si>
    <t>Anexa nr. 19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</si>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</sst>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right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3" fontId="25" fillId="0" borderId="10" xfId="58" applyNumberFormat="1" applyFont="1" applyFill="1" applyBorder="1" applyAlignment="1">
      <alignment horizontal="right" vertical="center"/>
      <protection/>
    </xf>
    <xf numFmtId="0" fontId="22" fillId="26" borderId="13" xfId="0" applyFont="1" applyFill="1" applyBorder="1" applyAlignment="1">
      <alignment horizontal="center" vertical="center" wrapText="1"/>
    </xf>
    <xf numFmtId="3" fontId="22" fillId="26" borderId="13" xfId="0" applyNumberFormat="1" applyFont="1" applyFill="1" applyBorder="1" applyAlignment="1">
      <alignment horizontal="right" vertical="center" wrapText="1"/>
    </xf>
    <xf numFmtId="3" fontId="22" fillId="27" borderId="14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right" vertical="center" wrapText="1"/>
    </xf>
    <xf numFmtId="3" fontId="22" fillId="27" borderId="10" xfId="0" applyNumberFormat="1" applyFont="1" applyFill="1" applyBorder="1" applyAlignment="1">
      <alignment horizontal="right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3" fontId="23" fillId="27" borderId="10" xfId="0" applyNumberFormat="1" applyFont="1" applyFill="1" applyBorder="1" applyAlignment="1">
      <alignment horizontal="right" vertical="center"/>
    </xf>
    <xf numFmtId="3" fontId="22" fillId="27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4" fontId="21" fillId="25" borderId="15" xfId="0" applyNumberFormat="1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1" fillId="25" borderId="14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3" fillId="27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0"/>
  <sheetViews>
    <sheetView tabSelected="1" zoomScale="85" zoomScaleNormal="85" zoomScalePageLayoutView="0" workbookViewId="0" topLeftCell="A139">
      <selection activeCell="G150" sqref="G150"/>
    </sheetView>
  </sheetViews>
  <sheetFormatPr defaultColWidth="9.140625" defaultRowHeight="12.75"/>
  <cols>
    <col min="1" max="1" width="1.8515625" style="2" customWidth="1"/>
    <col min="2" max="2" width="5.00390625" style="6" customWidth="1"/>
    <col min="3" max="3" width="60.57421875" style="2" customWidth="1"/>
    <col min="4" max="4" width="15.421875" style="13" bestFit="1" customWidth="1"/>
    <col min="5" max="5" width="16.28125" style="2" customWidth="1"/>
    <col min="6" max="6" width="15.421875" style="11" bestFit="1" customWidth="1"/>
    <col min="7" max="7" width="15.421875" style="2" bestFit="1" customWidth="1"/>
    <col min="8" max="8" width="11.140625" style="2" customWidth="1"/>
    <col min="9" max="9" width="8.421875" style="2" customWidth="1"/>
    <col min="10" max="10" width="21.00390625" style="13" customWidth="1"/>
    <col min="11" max="11" width="12.57421875" style="2" customWidth="1"/>
    <col min="12" max="16384" width="9.140625" style="2" customWidth="1"/>
  </cols>
  <sheetData>
    <row r="1" spans="2:11" ht="13.5" thickBot="1">
      <c r="B1" s="71" t="s">
        <v>21</v>
      </c>
      <c r="C1" s="71"/>
      <c r="D1" s="71"/>
      <c r="E1" s="72"/>
      <c r="F1" s="72"/>
      <c r="G1" s="72"/>
      <c r="H1" s="68" t="s">
        <v>242</v>
      </c>
      <c r="I1" s="69"/>
      <c r="J1" s="12"/>
      <c r="K1" s="1"/>
    </row>
    <row r="2" spans="2:7" ht="12.75">
      <c r="B2" s="71"/>
      <c r="C2" s="71"/>
      <c r="D2" s="71"/>
      <c r="E2" s="72"/>
      <c r="F2" s="72"/>
      <c r="G2" s="72"/>
    </row>
    <row r="3" spans="2:11" ht="12.75">
      <c r="B3" s="78" t="s">
        <v>131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1"/>
      <c r="C4" s="1"/>
      <c r="D4" s="12"/>
      <c r="E4" s="1"/>
      <c r="F4" s="3"/>
      <c r="G4" s="1"/>
      <c r="H4" s="1"/>
      <c r="I4" s="1"/>
      <c r="J4" s="12"/>
      <c r="K4" s="1"/>
    </row>
    <row r="5" spans="2:11" ht="12.75">
      <c r="B5" s="59" t="s">
        <v>132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3.5" thickBot="1">
      <c r="B6" s="16"/>
      <c r="C6" s="17"/>
      <c r="D6" s="18"/>
      <c r="E6" s="17"/>
      <c r="F6" s="19"/>
      <c r="G6" s="17"/>
      <c r="H6" s="17"/>
      <c r="I6" s="20"/>
      <c r="J6" s="18"/>
      <c r="K6" s="20"/>
    </row>
    <row r="7" spans="2:15" ht="12.75">
      <c r="B7" s="75" t="s">
        <v>0</v>
      </c>
      <c r="C7" s="61" t="s">
        <v>1</v>
      </c>
      <c r="D7" s="61" t="s">
        <v>2</v>
      </c>
      <c r="E7" s="61" t="s">
        <v>3</v>
      </c>
      <c r="F7" s="56" t="s">
        <v>4</v>
      </c>
      <c r="G7" s="57"/>
      <c r="H7" s="57"/>
      <c r="I7" s="58"/>
      <c r="J7" s="61" t="s">
        <v>5</v>
      </c>
      <c r="K7" s="66" t="s">
        <v>6</v>
      </c>
      <c r="L7" s="6"/>
      <c r="M7" s="6"/>
      <c r="N7" s="6"/>
      <c r="O7" s="6"/>
    </row>
    <row r="8" spans="2:11" ht="26.25" thickBot="1">
      <c r="B8" s="76"/>
      <c r="C8" s="62"/>
      <c r="D8" s="62"/>
      <c r="E8" s="62"/>
      <c r="F8" s="21" t="s">
        <v>7</v>
      </c>
      <c r="G8" s="22" t="s">
        <v>8</v>
      </c>
      <c r="H8" s="22" t="s">
        <v>9</v>
      </c>
      <c r="I8" s="22" t="s">
        <v>10</v>
      </c>
      <c r="J8" s="62"/>
      <c r="K8" s="67"/>
    </row>
    <row r="9" spans="2:11" ht="24.75" customHeight="1">
      <c r="B9" s="73" t="s">
        <v>12</v>
      </c>
      <c r="C9" s="74"/>
      <c r="D9" s="40">
        <f>SUM(D11:D30)</f>
        <v>815000</v>
      </c>
      <c r="E9" s="40">
        <f>SUM(E10:E30)</f>
        <v>1121000</v>
      </c>
      <c r="F9" s="40">
        <f>SUM(F10:F30)</f>
        <v>200612</v>
      </c>
      <c r="G9" s="40">
        <f>SUM(G10:G30)</f>
        <v>200612</v>
      </c>
      <c r="H9" s="40">
        <f>SUM(H10:H30)</f>
        <v>0</v>
      </c>
      <c r="I9" s="40">
        <f>SUM(I10:I30)</f>
        <v>0</v>
      </c>
      <c r="J9" s="64"/>
      <c r="K9" s="65"/>
    </row>
    <row r="10" spans="2:11" ht="60">
      <c r="B10" s="41">
        <v>1</v>
      </c>
      <c r="C10" s="24" t="s">
        <v>168</v>
      </c>
      <c r="D10" s="42">
        <v>0</v>
      </c>
      <c r="E10" s="27">
        <v>70000</v>
      </c>
      <c r="F10" s="27">
        <f>G10+H10+I10</f>
        <v>63000</v>
      </c>
      <c r="G10" s="27">
        <v>63000</v>
      </c>
      <c r="H10" s="27">
        <v>0</v>
      </c>
      <c r="I10" s="43">
        <v>0</v>
      </c>
      <c r="J10" s="15" t="s">
        <v>78</v>
      </c>
      <c r="K10" s="15" t="s">
        <v>18</v>
      </c>
    </row>
    <row r="11" spans="2:11" ht="51">
      <c r="B11" s="41">
        <v>2</v>
      </c>
      <c r="C11" s="24" t="s">
        <v>169</v>
      </c>
      <c r="D11" s="25">
        <v>70000</v>
      </c>
      <c r="E11" s="27">
        <v>0</v>
      </c>
      <c r="F11" s="27">
        <f aca="true" t="shared" si="0" ref="F11:F30">G11+H11+I11</f>
        <v>0</v>
      </c>
      <c r="G11" s="27">
        <v>0</v>
      </c>
      <c r="H11" s="27">
        <v>0</v>
      </c>
      <c r="I11" s="43">
        <v>0</v>
      </c>
      <c r="J11" s="15" t="s">
        <v>78</v>
      </c>
      <c r="K11" s="15" t="s">
        <v>240</v>
      </c>
    </row>
    <row r="12" spans="2:11" ht="51">
      <c r="B12" s="41">
        <v>3</v>
      </c>
      <c r="C12" s="26" t="s">
        <v>178</v>
      </c>
      <c r="D12" s="25">
        <v>1000</v>
      </c>
      <c r="E12" s="25">
        <v>1000</v>
      </c>
      <c r="F12" s="27">
        <f t="shared" si="0"/>
        <v>0</v>
      </c>
      <c r="G12" s="27">
        <v>0</v>
      </c>
      <c r="H12" s="27">
        <v>0</v>
      </c>
      <c r="I12" s="43">
        <v>0</v>
      </c>
      <c r="J12" s="15" t="s">
        <v>180</v>
      </c>
      <c r="K12" s="15" t="s">
        <v>13</v>
      </c>
    </row>
    <row r="13" spans="2:11" ht="51">
      <c r="B13" s="41">
        <v>4</v>
      </c>
      <c r="C13" s="26" t="s">
        <v>179</v>
      </c>
      <c r="D13" s="25">
        <v>1000</v>
      </c>
      <c r="E13" s="25">
        <v>1000</v>
      </c>
      <c r="F13" s="27">
        <f t="shared" si="0"/>
        <v>0</v>
      </c>
      <c r="G13" s="27">
        <v>0</v>
      </c>
      <c r="H13" s="27">
        <v>0</v>
      </c>
      <c r="I13" s="43">
        <v>0</v>
      </c>
      <c r="J13" s="15" t="s">
        <v>181</v>
      </c>
      <c r="K13" s="15" t="s">
        <v>13</v>
      </c>
    </row>
    <row r="14" spans="2:11" ht="51">
      <c r="B14" s="41">
        <v>5</v>
      </c>
      <c r="C14" s="26" t="s">
        <v>33</v>
      </c>
      <c r="D14" s="25">
        <v>1000</v>
      </c>
      <c r="E14" s="25">
        <v>1000</v>
      </c>
      <c r="F14" s="27">
        <f t="shared" si="0"/>
        <v>0</v>
      </c>
      <c r="G14" s="27">
        <v>0</v>
      </c>
      <c r="H14" s="27">
        <v>0</v>
      </c>
      <c r="I14" s="43">
        <v>0</v>
      </c>
      <c r="J14" s="15" t="s">
        <v>182</v>
      </c>
      <c r="K14" s="15" t="s">
        <v>13</v>
      </c>
    </row>
    <row r="15" spans="2:11" ht="38.25">
      <c r="B15" s="41">
        <v>6</v>
      </c>
      <c r="C15" s="26" t="s">
        <v>34</v>
      </c>
      <c r="D15" s="25">
        <v>1000</v>
      </c>
      <c r="E15" s="25">
        <v>1000</v>
      </c>
      <c r="F15" s="27">
        <f t="shared" si="0"/>
        <v>0</v>
      </c>
      <c r="G15" s="27">
        <v>0</v>
      </c>
      <c r="H15" s="27">
        <v>0</v>
      </c>
      <c r="I15" s="43">
        <v>0</v>
      </c>
      <c r="J15" s="15" t="s">
        <v>79</v>
      </c>
      <c r="K15" s="15" t="s">
        <v>13</v>
      </c>
    </row>
    <row r="16" spans="2:11" ht="63.75">
      <c r="B16" s="41">
        <v>7</v>
      </c>
      <c r="C16" s="26" t="s">
        <v>35</v>
      </c>
      <c r="D16" s="25">
        <v>1000</v>
      </c>
      <c r="E16" s="25">
        <v>1000</v>
      </c>
      <c r="F16" s="27">
        <f t="shared" si="0"/>
        <v>0</v>
      </c>
      <c r="G16" s="27">
        <v>0</v>
      </c>
      <c r="H16" s="27">
        <v>0</v>
      </c>
      <c r="I16" s="43">
        <v>0</v>
      </c>
      <c r="J16" s="15" t="s">
        <v>183</v>
      </c>
      <c r="K16" s="15" t="s">
        <v>13</v>
      </c>
    </row>
    <row r="17" spans="2:11" ht="63.75">
      <c r="B17" s="41">
        <v>8</v>
      </c>
      <c r="C17" s="26" t="s">
        <v>36</v>
      </c>
      <c r="D17" s="25">
        <v>1000</v>
      </c>
      <c r="E17" s="25">
        <v>1000</v>
      </c>
      <c r="F17" s="27">
        <f t="shared" si="0"/>
        <v>0</v>
      </c>
      <c r="G17" s="27">
        <v>0</v>
      </c>
      <c r="H17" s="27">
        <v>0</v>
      </c>
      <c r="I17" s="43">
        <v>0</v>
      </c>
      <c r="J17" s="15" t="s">
        <v>184</v>
      </c>
      <c r="K17" s="15" t="s">
        <v>13</v>
      </c>
    </row>
    <row r="18" spans="2:11" ht="51">
      <c r="B18" s="41">
        <v>9</v>
      </c>
      <c r="C18" s="26" t="s">
        <v>37</v>
      </c>
      <c r="D18" s="25">
        <v>1000</v>
      </c>
      <c r="E18" s="25">
        <v>1000</v>
      </c>
      <c r="F18" s="27">
        <f t="shared" si="0"/>
        <v>0</v>
      </c>
      <c r="G18" s="27">
        <v>0</v>
      </c>
      <c r="H18" s="27">
        <v>0</v>
      </c>
      <c r="I18" s="43">
        <v>0</v>
      </c>
      <c r="J18" s="15" t="s">
        <v>185</v>
      </c>
      <c r="K18" s="15" t="s">
        <v>13</v>
      </c>
    </row>
    <row r="19" spans="2:11" ht="63.75">
      <c r="B19" s="41">
        <v>10</v>
      </c>
      <c r="C19" s="26" t="s">
        <v>94</v>
      </c>
      <c r="D19" s="25">
        <v>15000</v>
      </c>
      <c r="E19" s="25">
        <v>15000</v>
      </c>
      <c r="F19" s="27">
        <f t="shared" si="0"/>
        <v>15000</v>
      </c>
      <c r="G19" s="27">
        <v>15000</v>
      </c>
      <c r="H19" s="27">
        <v>0</v>
      </c>
      <c r="I19" s="43">
        <v>0</v>
      </c>
      <c r="J19" s="15" t="s">
        <v>186</v>
      </c>
      <c r="K19" s="15" t="s">
        <v>13</v>
      </c>
    </row>
    <row r="20" spans="2:11" ht="51">
      <c r="B20" s="41">
        <v>11</v>
      </c>
      <c r="C20" s="26" t="s">
        <v>61</v>
      </c>
      <c r="D20" s="25">
        <v>150000</v>
      </c>
      <c r="E20" s="25">
        <v>150000</v>
      </c>
      <c r="F20" s="27">
        <f t="shared" si="0"/>
        <v>0</v>
      </c>
      <c r="G20" s="27">
        <v>0</v>
      </c>
      <c r="H20" s="27">
        <v>0</v>
      </c>
      <c r="I20" s="43">
        <v>0</v>
      </c>
      <c r="J20" s="15" t="s">
        <v>187</v>
      </c>
      <c r="K20" s="15" t="s">
        <v>18</v>
      </c>
    </row>
    <row r="21" spans="2:11" ht="63.75">
      <c r="B21" s="41">
        <v>12</v>
      </c>
      <c r="C21" s="26" t="s">
        <v>95</v>
      </c>
      <c r="D21" s="25">
        <v>60000</v>
      </c>
      <c r="E21" s="25">
        <v>60000</v>
      </c>
      <c r="F21" s="27">
        <f t="shared" si="0"/>
        <v>0</v>
      </c>
      <c r="G21" s="27">
        <v>0</v>
      </c>
      <c r="H21" s="27">
        <v>0</v>
      </c>
      <c r="I21" s="43">
        <v>0</v>
      </c>
      <c r="J21" s="15" t="s">
        <v>188</v>
      </c>
      <c r="K21" s="15" t="s">
        <v>18</v>
      </c>
    </row>
    <row r="22" spans="2:11" ht="105">
      <c r="B22" s="41">
        <v>13</v>
      </c>
      <c r="C22" s="26" t="s">
        <v>133</v>
      </c>
      <c r="D22" s="25">
        <v>350000</v>
      </c>
      <c r="E22" s="27">
        <v>410000</v>
      </c>
      <c r="F22" s="27">
        <f t="shared" si="0"/>
        <v>0</v>
      </c>
      <c r="G22" s="27">
        <v>0</v>
      </c>
      <c r="H22" s="27">
        <v>0</v>
      </c>
      <c r="I22" s="43">
        <v>0</v>
      </c>
      <c r="J22" s="15" t="s">
        <v>189</v>
      </c>
      <c r="K22" s="15" t="s">
        <v>18</v>
      </c>
    </row>
    <row r="23" spans="2:11" ht="51">
      <c r="B23" s="41">
        <v>14</v>
      </c>
      <c r="C23" s="26" t="s">
        <v>96</v>
      </c>
      <c r="D23" s="25">
        <v>50000</v>
      </c>
      <c r="E23" s="25">
        <v>50000</v>
      </c>
      <c r="F23" s="27">
        <f t="shared" si="0"/>
        <v>0</v>
      </c>
      <c r="G23" s="27">
        <v>0</v>
      </c>
      <c r="H23" s="27">
        <v>0</v>
      </c>
      <c r="I23" s="43">
        <v>0</v>
      </c>
      <c r="J23" s="15" t="s">
        <v>190</v>
      </c>
      <c r="K23" s="15" t="s">
        <v>18</v>
      </c>
    </row>
    <row r="24" spans="2:11" ht="51">
      <c r="B24" s="41">
        <v>15</v>
      </c>
      <c r="C24" s="26" t="s">
        <v>97</v>
      </c>
      <c r="D24" s="25">
        <v>1000</v>
      </c>
      <c r="E24" s="25">
        <v>165000</v>
      </c>
      <c r="F24" s="27">
        <f t="shared" si="0"/>
        <v>80325</v>
      </c>
      <c r="G24" s="27">
        <v>80325</v>
      </c>
      <c r="H24" s="27">
        <v>0</v>
      </c>
      <c r="I24" s="43">
        <v>0</v>
      </c>
      <c r="J24" s="15" t="s">
        <v>191</v>
      </c>
      <c r="K24" s="15" t="s">
        <v>18</v>
      </c>
    </row>
    <row r="25" spans="2:11" ht="63.75">
      <c r="B25" s="41">
        <v>16</v>
      </c>
      <c r="C25" s="26" t="s">
        <v>98</v>
      </c>
      <c r="D25" s="25">
        <v>50000</v>
      </c>
      <c r="E25" s="25">
        <v>50000</v>
      </c>
      <c r="F25" s="27">
        <f t="shared" si="0"/>
        <v>0</v>
      </c>
      <c r="G25" s="27">
        <v>0</v>
      </c>
      <c r="H25" s="27">
        <v>0</v>
      </c>
      <c r="I25" s="43">
        <v>0</v>
      </c>
      <c r="J25" s="15" t="s">
        <v>192</v>
      </c>
      <c r="K25" s="15" t="s">
        <v>18</v>
      </c>
    </row>
    <row r="26" spans="2:11" ht="51">
      <c r="B26" s="41">
        <v>17</v>
      </c>
      <c r="C26" s="26" t="s">
        <v>99</v>
      </c>
      <c r="D26" s="25">
        <v>50000</v>
      </c>
      <c r="E26" s="25">
        <v>50000</v>
      </c>
      <c r="F26" s="27">
        <f t="shared" si="0"/>
        <v>42287</v>
      </c>
      <c r="G26" s="27">
        <v>42287</v>
      </c>
      <c r="H26" s="27">
        <v>0</v>
      </c>
      <c r="I26" s="43">
        <v>0</v>
      </c>
      <c r="J26" s="15" t="s">
        <v>193</v>
      </c>
      <c r="K26" s="15" t="s">
        <v>18</v>
      </c>
    </row>
    <row r="27" spans="2:11" ht="30">
      <c r="B27" s="41">
        <v>18</v>
      </c>
      <c r="C27" s="26" t="s">
        <v>100</v>
      </c>
      <c r="D27" s="25">
        <v>12000</v>
      </c>
      <c r="E27" s="25">
        <v>12000</v>
      </c>
      <c r="F27" s="27">
        <f t="shared" si="0"/>
        <v>0</v>
      </c>
      <c r="G27" s="27">
        <v>0</v>
      </c>
      <c r="H27" s="27">
        <v>0</v>
      </c>
      <c r="I27" s="43">
        <v>0</v>
      </c>
      <c r="J27" s="15" t="s">
        <v>101</v>
      </c>
      <c r="K27" s="15" t="s">
        <v>11</v>
      </c>
    </row>
    <row r="28" spans="2:11" ht="63.75">
      <c r="B28" s="41">
        <v>19</v>
      </c>
      <c r="C28" s="26" t="s">
        <v>134</v>
      </c>
      <c r="D28" s="28">
        <v>0</v>
      </c>
      <c r="E28" s="25">
        <v>1000</v>
      </c>
      <c r="F28" s="27">
        <f t="shared" si="0"/>
        <v>0</v>
      </c>
      <c r="G28" s="27">
        <v>0</v>
      </c>
      <c r="H28" s="27">
        <v>0</v>
      </c>
      <c r="I28" s="43">
        <v>0</v>
      </c>
      <c r="J28" s="15" t="s">
        <v>194</v>
      </c>
      <c r="K28" s="15" t="s">
        <v>13</v>
      </c>
    </row>
    <row r="29" spans="2:11" ht="51">
      <c r="B29" s="41">
        <v>20</v>
      </c>
      <c r="C29" s="26" t="s">
        <v>135</v>
      </c>
      <c r="D29" s="28">
        <v>0</v>
      </c>
      <c r="E29" s="25">
        <v>1000</v>
      </c>
      <c r="F29" s="27">
        <f t="shared" si="0"/>
        <v>0</v>
      </c>
      <c r="G29" s="27">
        <v>0</v>
      </c>
      <c r="H29" s="27">
        <v>0</v>
      </c>
      <c r="I29" s="43">
        <v>0</v>
      </c>
      <c r="J29" s="15" t="s">
        <v>195</v>
      </c>
      <c r="K29" s="15" t="s">
        <v>13</v>
      </c>
    </row>
    <row r="30" spans="2:11" ht="63.75">
      <c r="B30" s="41">
        <v>21</v>
      </c>
      <c r="C30" s="26" t="s">
        <v>136</v>
      </c>
      <c r="D30" s="28">
        <v>0</v>
      </c>
      <c r="E30" s="25">
        <v>80000</v>
      </c>
      <c r="F30" s="27">
        <f t="shared" si="0"/>
        <v>0</v>
      </c>
      <c r="G30" s="27">
        <v>0</v>
      </c>
      <c r="H30" s="27">
        <v>0</v>
      </c>
      <c r="I30" s="43">
        <v>0</v>
      </c>
      <c r="J30" s="15" t="s">
        <v>196</v>
      </c>
      <c r="K30" s="15" t="s">
        <v>13</v>
      </c>
    </row>
    <row r="31" spans="2:11" ht="24.75" customHeight="1">
      <c r="B31" s="54" t="s">
        <v>14</v>
      </c>
      <c r="C31" s="55"/>
      <c r="D31" s="44">
        <f>SUM(D32:D57)</f>
        <v>1517200</v>
      </c>
      <c r="E31" s="44">
        <f>SUM(E32:E57)</f>
        <v>896200</v>
      </c>
      <c r="F31" s="44">
        <f>SUM(F35:F57)</f>
        <v>394717</v>
      </c>
      <c r="G31" s="44">
        <f>SUM(G35:G57)</f>
        <v>394717</v>
      </c>
      <c r="H31" s="44">
        <f>SUM(H35:H57)</f>
        <v>0</v>
      </c>
      <c r="I31" s="44">
        <f>SUM(I35:I57)</f>
        <v>0</v>
      </c>
      <c r="J31" s="45"/>
      <c r="K31" s="46"/>
    </row>
    <row r="32" spans="2:11" ht="51">
      <c r="B32" s="47">
        <v>22</v>
      </c>
      <c r="C32" s="26" t="s">
        <v>29</v>
      </c>
      <c r="D32" s="29">
        <v>1000</v>
      </c>
      <c r="E32" s="29">
        <v>1000</v>
      </c>
      <c r="F32" s="33">
        <f>G32+H32+I32</f>
        <v>0</v>
      </c>
      <c r="G32" s="27">
        <v>0</v>
      </c>
      <c r="H32" s="27">
        <v>0</v>
      </c>
      <c r="I32" s="27">
        <v>0</v>
      </c>
      <c r="J32" s="30" t="s">
        <v>197</v>
      </c>
      <c r="K32" s="30" t="s">
        <v>13</v>
      </c>
    </row>
    <row r="33" spans="2:11" ht="63.75">
      <c r="B33" s="47">
        <v>23</v>
      </c>
      <c r="C33" s="36" t="s">
        <v>143</v>
      </c>
      <c r="D33" s="29">
        <v>131000</v>
      </c>
      <c r="E33" s="29">
        <v>131000</v>
      </c>
      <c r="F33" s="33">
        <f aca="true" t="shared" si="1" ref="F33:F61">G33+H33+I33</f>
        <v>0</v>
      </c>
      <c r="G33" s="27">
        <v>0</v>
      </c>
      <c r="H33" s="27">
        <v>0</v>
      </c>
      <c r="I33" s="27">
        <v>0</v>
      </c>
      <c r="J33" s="30" t="s">
        <v>80</v>
      </c>
      <c r="K33" s="30" t="s">
        <v>18</v>
      </c>
    </row>
    <row r="34" spans="2:11" ht="51">
      <c r="B34" s="47">
        <v>24</v>
      </c>
      <c r="C34" s="26" t="s">
        <v>38</v>
      </c>
      <c r="D34" s="29">
        <v>165000</v>
      </c>
      <c r="E34" s="27">
        <v>1000</v>
      </c>
      <c r="F34" s="33">
        <f t="shared" si="1"/>
        <v>0</v>
      </c>
      <c r="G34" s="27">
        <v>0</v>
      </c>
      <c r="H34" s="27">
        <v>0</v>
      </c>
      <c r="I34" s="27">
        <v>0</v>
      </c>
      <c r="J34" s="30" t="s">
        <v>81</v>
      </c>
      <c r="K34" s="30" t="s">
        <v>13</v>
      </c>
    </row>
    <row r="35" spans="2:11" ht="63.75">
      <c r="B35" s="47">
        <v>25</v>
      </c>
      <c r="C35" s="26" t="s">
        <v>25</v>
      </c>
      <c r="D35" s="29">
        <v>15000</v>
      </c>
      <c r="E35" s="29">
        <v>15000</v>
      </c>
      <c r="F35" s="33">
        <f t="shared" si="1"/>
        <v>14280</v>
      </c>
      <c r="G35" s="27">
        <v>14280</v>
      </c>
      <c r="H35" s="27">
        <v>0</v>
      </c>
      <c r="I35" s="27">
        <v>0</v>
      </c>
      <c r="J35" s="30" t="s">
        <v>198</v>
      </c>
      <c r="K35" s="30" t="s">
        <v>18</v>
      </c>
    </row>
    <row r="36" spans="2:11" ht="76.5">
      <c r="B36" s="47">
        <v>26</v>
      </c>
      <c r="C36" s="48" t="s">
        <v>102</v>
      </c>
      <c r="D36" s="29">
        <v>117000</v>
      </c>
      <c r="E36" s="27">
        <v>85000</v>
      </c>
      <c r="F36" s="33">
        <f t="shared" si="1"/>
        <v>0</v>
      </c>
      <c r="G36" s="27">
        <v>0</v>
      </c>
      <c r="H36" s="27">
        <v>0</v>
      </c>
      <c r="I36" s="27">
        <v>0</v>
      </c>
      <c r="J36" s="30" t="s">
        <v>199</v>
      </c>
      <c r="K36" s="30" t="s">
        <v>13</v>
      </c>
    </row>
    <row r="37" spans="2:11" ht="324.75" customHeight="1">
      <c r="B37" s="47">
        <v>27</v>
      </c>
      <c r="C37" s="24" t="s">
        <v>126</v>
      </c>
      <c r="D37" s="29">
        <v>150000</v>
      </c>
      <c r="E37" s="29">
        <v>150000</v>
      </c>
      <c r="F37" s="33">
        <f t="shared" si="1"/>
        <v>0</v>
      </c>
      <c r="G37" s="27">
        <v>0</v>
      </c>
      <c r="H37" s="27">
        <v>0</v>
      </c>
      <c r="I37" s="27">
        <v>0</v>
      </c>
      <c r="J37" s="30" t="s">
        <v>200</v>
      </c>
      <c r="K37" s="30" t="s">
        <v>13</v>
      </c>
    </row>
    <row r="38" spans="2:11" ht="51">
      <c r="B38" s="47">
        <v>28</v>
      </c>
      <c r="C38" s="26" t="s">
        <v>39</v>
      </c>
      <c r="D38" s="29">
        <v>1000</v>
      </c>
      <c r="E38" s="29">
        <v>1000</v>
      </c>
      <c r="F38" s="33">
        <f t="shared" si="1"/>
        <v>0</v>
      </c>
      <c r="G38" s="27">
        <v>0</v>
      </c>
      <c r="H38" s="27">
        <v>0</v>
      </c>
      <c r="I38" s="27">
        <v>0</v>
      </c>
      <c r="J38" s="30" t="s">
        <v>201</v>
      </c>
      <c r="K38" s="30" t="s">
        <v>13</v>
      </c>
    </row>
    <row r="39" spans="2:11" ht="51">
      <c r="B39" s="47">
        <v>29</v>
      </c>
      <c r="C39" s="26" t="s">
        <v>40</v>
      </c>
      <c r="D39" s="29">
        <v>1000</v>
      </c>
      <c r="E39" s="29">
        <v>1000</v>
      </c>
      <c r="F39" s="33">
        <f t="shared" si="1"/>
        <v>0</v>
      </c>
      <c r="G39" s="27">
        <v>0</v>
      </c>
      <c r="H39" s="27">
        <v>0</v>
      </c>
      <c r="I39" s="27">
        <v>0</v>
      </c>
      <c r="J39" s="30" t="s">
        <v>202</v>
      </c>
      <c r="K39" s="30" t="s">
        <v>13</v>
      </c>
    </row>
    <row r="40" spans="2:11" ht="51">
      <c r="B40" s="47">
        <v>30</v>
      </c>
      <c r="C40" s="26" t="s">
        <v>41</v>
      </c>
      <c r="D40" s="29">
        <v>1000</v>
      </c>
      <c r="E40" s="29">
        <v>1000</v>
      </c>
      <c r="F40" s="33">
        <f t="shared" si="1"/>
        <v>0</v>
      </c>
      <c r="G40" s="27">
        <v>0</v>
      </c>
      <c r="H40" s="27">
        <v>0</v>
      </c>
      <c r="I40" s="27">
        <v>0</v>
      </c>
      <c r="J40" s="30" t="s">
        <v>203</v>
      </c>
      <c r="K40" s="30" t="s">
        <v>13</v>
      </c>
    </row>
    <row r="41" spans="2:11" ht="51">
      <c r="B41" s="47">
        <v>31</v>
      </c>
      <c r="C41" s="26" t="s">
        <v>103</v>
      </c>
      <c r="D41" s="29">
        <v>1000</v>
      </c>
      <c r="E41" s="29">
        <v>1000</v>
      </c>
      <c r="F41" s="33">
        <f t="shared" si="1"/>
        <v>0</v>
      </c>
      <c r="G41" s="27">
        <v>0</v>
      </c>
      <c r="H41" s="27">
        <v>0</v>
      </c>
      <c r="I41" s="27">
        <v>0</v>
      </c>
      <c r="J41" s="30" t="s">
        <v>204</v>
      </c>
      <c r="K41" s="30" t="s">
        <v>13</v>
      </c>
    </row>
    <row r="42" spans="2:11" ht="38.25">
      <c r="B42" s="47">
        <v>32</v>
      </c>
      <c r="C42" s="26" t="s">
        <v>42</v>
      </c>
      <c r="D42" s="29">
        <v>1000</v>
      </c>
      <c r="E42" s="29">
        <v>1000</v>
      </c>
      <c r="F42" s="33">
        <f t="shared" si="1"/>
        <v>0</v>
      </c>
      <c r="G42" s="27">
        <v>0</v>
      </c>
      <c r="H42" s="27">
        <v>0</v>
      </c>
      <c r="I42" s="27">
        <v>0</v>
      </c>
      <c r="J42" s="30" t="s">
        <v>82</v>
      </c>
      <c r="K42" s="30" t="s">
        <v>13</v>
      </c>
    </row>
    <row r="43" spans="2:11" ht="51">
      <c r="B43" s="47">
        <v>33</v>
      </c>
      <c r="C43" s="26" t="s">
        <v>43</v>
      </c>
      <c r="D43" s="29">
        <v>265200</v>
      </c>
      <c r="E43" s="31">
        <v>65200</v>
      </c>
      <c r="F43" s="33">
        <f t="shared" si="1"/>
        <v>0</v>
      </c>
      <c r="G43" s="27">
        <v>0</v>
      </c>
      <c r="H43" s="27">
        <v>0</v>
      </c>
      <c r="I43" s="27">
        <v>0</v>
      </c>
      <c r="J43" s="30" t="s">
        <v>83</v>
      </c>
      <c r="K43" s="30" t="s">
        <v>13</v>
      </c>
    </row>
    <row r="44" spans="2:11" ht="38.25">
      <c r="B44" s="47">
        <v>34</v>
      </c>
      <c r="C44" s="26" t="s">
        <v>44</v>
      </c>
      <c r="D44" s="29">
        <v>1000</v>
      </c>
      <c r="E44" s="29">
        <v>1000</v>
      </c>
      <c r="F44" s="33">
        <f t="shared" si="1"/>
        <v>0</v>
      </c>
      <c r="G44" s="27">
        <v>0</v>
      </c>
      <c r="H44" s="27">
        <v>0</v>
      </c>
      <c r="I44" s="27">
        <v>0</v>
      </c>
      <c r="J44" s="30" t="s">
        <v>205</v>
      </c>
      <c r="K44" s="30" t="s">
        <v>13</v>
      </c>
    </row>
    <row r="45" spans="2:11" ht="51">
      <c r="B45" s="47">
        <v>35</v>
      </c>
      <c r="C45" s="26" t="s">
        <v>62</v>
      </c>
      <c r="D45" s="25">
        <v>65000</v>
      </c>
      <c r="E45" s="27">
        <v>0</v>
      </c>
      <c r="F45" s="33">
        <f t="shared" si="1"/>
        <v>0</v>
      </c>
      <c r="G45" s="27">
        <v>0</v>
      </c>
      <c r="H45" s="27">
        <v>0</v>
      </c>
      <c r="I45" s="27">
        <v>0</v>
      </c>
      <c r="J45" s="30" t="s">
        <v>206</v>
      </c>
      <c r="K45" s="30" t="s">
        <v>13</v>
      </c>
    </row>
    <row r="46" spans="2:11" ht="63.75">
      <c r="B46" s="47">
        <v>36</v>
      </c>
      <c r="C46" s="26" t="s">
        <v>104</v>
      </c>
      <c r="D46" s="25">
        <v>170000</v>
      </c>
      <c r="E46" s="27">
        <v>1000</v>
      </c>
      <c r="F46" s="33">
        <f t="shared" si="1"/>
        <v>0</v>
      </c>
      <c r="G46" s="27">
        <v>0</v>
      </c>
      <c r="H46" s="27">
        <v>0</v>
      </c>
      <c r="I46" s="27">
        <v>0</v>
      </c>
      <c r="J46" s="30" t="s">
        <v>207</v>
      </c>
      <c r="K46" s="30" t="s">
        <v>208</v>
      </c>
    </row>
    <row r="47" spans="2:11" ht="45">
      <c r="B47" s="47">
        <v>37</v>
      </c>
      <c r="C47" s="26" t="s">
        <v>63</v>
      </c>
      <c r="D47" s="29">
        <v>25000</v>
      </c>
      <c r="E47" s="29">
        <v>25000</v>
      </c>
      <c r="F47" s="33">
        <f t="shared" si="1"/>
        <v>0</v>
      </c>
      <c r="G47" s="27">
        <v>0</v>
      </c>
      <c r="H47" s="27">
        <v>0</v>
      </c>
      <c r="I47" s="27">
        <v>0</v>
      </c>
      <c r="J47" s="30" t="s">
        <v>84</v>
      </c>
      <c r="K47" s="30" t="s">
        <v>18</v>
      </c>
    </row>
    <row r="48" spans="2:11" ht="25.5">
      <c r="B48" s="47">
        <v>38</v>
      </c>
      <c r="C48" s="26" t="s">
        <v>105</v>
      </c>
      <c r="D48" s="29">
        <v>170000</v>
      </c>
      <c r="E48" s="27">
        <v>0</v>
      </c>
      <c r="F48" s="33">
        <f t="shared" si="1"/>
        <v>0</v>
      </c>
      <c r="G48" s="27">
        <v>0</v>
      </c>
      <c r="H48" s="27">
        <v>0</v>
      </c>
      <c r="I48" s="27">
        <v>0</v>
      </c>
      <c r="J48" s="30" t="s">
        <v>170</v>
      </c>
      <c r="K48" s="30" t="s">
        <v>13</v>
      </c>
    </row>
    <row r="49" spans="2:11" ht="63.75">
      <c r="B49" s="47">
        <v>39</v>
      </c>
      <c r="C49" s="26" t="s">
        <v>106</v>
      </c>
      <c r="D49" s="29">
        <v>170000</v>
      </c>
      <c r="E49" s="27">
        <v>0</v>
      </c>
      <c r="F49" s="33">
        <f t="shared" si="1"/>
        <v>0</v>
      </c>
      <c r="G49" s="32">
        <v>0</v>
      </c>
      <c r="H49" s="27">
        <v>0</v>
      </c>
      <c r="I49" s="27">
        <v>0</v>
      </c>
      <c r="J49" s="30" t="s">
        <v>80</v>
      </c>
      <c r="K49" s="30" t="s">
        <v>13</v>
      </c>
    </row>
    <row r="50" spans="2:11" ht="25.5">
      <c r="B50" s="47">
        <v>40</v>
      </c>
      <c r="C50" s="26" t="s">
        <v>64</v>
      </c>
      <c r="D50" s="29">
        <v>67000</v>
      </c>
      <c r="E50" s="29">
        <v>67000</v>
      </c>
      <c r="F50" s="33">
        <f t="shared" si="1"/>
        <v>57120</v>
      </c>
      <c r="G50" s="32">
        <v>57120</v>
      </c>
      <c r="H50" s="27">
        <v>0</v>
      </c>
      <c r="I50" s="27">
        <v>0</v>
      </c>
      <c r="J50" s="30" t="s">
        <v>171</v>
      </c>
      <c r="K50" s="30" t="s">
        <v>18</v>
      </c>
    </row>
    <row r="51" spans="2:11" ht="63">
      <c r="B51" s="47">
        <v>41</v>
      </c>
      <c r="C51" s="36" t="s">
        <v>144</v>
      </c>
      <c r="D51" s="29">
        <v>0</v>
      </c>
      <c r="E51" s="29">
        <v>1000</v>
      </c>
      <c r="F51" s="33">
        <f t="shared" si="1"/>
        <v>0</v>
      </c>
      <c r="G51" s="32">
        <v>0</v>
      </c>
      <c r="H51" s="27">
        <v>0</v>
      </c>
      <c r="I51" s="27">
        <v>0</v>
      </c>
      <c r="J51" s="30" t="s">
        <v>172</v>
      </c>
      <c r="K51" s="49" t="s">
        <v>13</v>
      </c>
    </row>
    <row r="52" spans="2:11" ht="38.25">
      <c r="B52" s="47">
        <v>42</v>
      </c>
      <c r="C52" s="36" t="s">
        <v>137</v>
      </c>
      <c r="D52" s="28">
        <v>0</v>
      </c>
      <c r="E52" s="31">
        <v>15000</v>
      </c>
      <c r="F52" s="33">
        <f t="shared" si="1"/>
        <v>14172</v>
      </c>
      <c r="G52" s="32">
        <v>14172</v>
      </c>
      <c r="H52" s="27">
        <v>0</v>
      </c>
      <c r="I52" s="27">
        <v>0</v>
      </c>
      <c r="J52" s="30" t="s">
        <v>173</v>
      </c>
      <c r="K52" s="30" t="s">
        <v>18</v>
      </c>
    </row>
    <row r="53" spans="2:11" ht="38.25">
      <c r="B53" s="47">
        <v>43</v>
      </c>
      <c r="C53" s="36" t="s">
        <v>138</v>
      </c>
      <c r="D53" s="28">
        <v>0</v>
      </c>
      <c r="E53" s="31">
        <v>1000</v>
      </c>
      <c r="F53" s="33"/>
      <c r="G53" s="32">
        <v>0</v>
      </c>
      <c r="H53" s="27">
        <v>0</v>
      </c>
      <c r="I53" s="27">
        <v>0</v>
      </c>
      <c r="J53" s="30" t="s">
        <v>174</v>
      </c>
      <c r="K53" s="30" t="s">
        <v>13</v>
      </c>
    </row>
    <row r="54" spans="2:11" ht="25.5">
      <c r="B54" s="47">
        <v>44</v>
      </c>
      <c r="C54" s="36" t="s">
        <v>139</v>
      </c>
      <c r="D54" s="28">
        <v>0</v>
      </c>
      <c r="E54" s="31">
        <v>1000</v>
      </c>
      <c r="F54" s="33"/>
      <c r="G54" s="32">
        <v>0</v>
      </c>
      <c r="H54" s="27">
        <v>0</v>
      </c>
      <c r="I54" s="27">
        <v>0</v>
      </c>
      <c r="J54" s="30" t="s">
        <v>175</v>
      </c>
      <c r="K54" s="30" t="s">
        <v>13</v>
      </c>
    </row>
    <row r="55" spans="2:11" ht="25.5">
      <c r="B55" s="47">
        <v>45</v>
      </c>
      <c r="C55" s="36" t="s">
        <v>140</v>
      </c>
      <c r="D55" s="28">
        <v>0</v>
      </c>
      <c r="E55" s="31">
        <v>1000</v>
      </c>
      <c r="F55" s="33"/>
      <c r="G55" s="32">
        <v>0</v>
      </c>
      <c r="H55" s="27">
        <v>0</v>
      </c>
      <c r="I55" s="27">
        <v>0</v>
      </c>
      <c r="J55" s="30" t="s">
        <v>176</v>
      </c>
      <c r="K55" s="30" t="s">
        <v>13</v>
      </c>
    </row>
    <row r="56" spans="2:11" ht="25.5">
      <c r="B56" s="47">
        <v>46</v>
      </c>
      <c r="C56" s="36" t="s">
        <v>141</v>
      </c>
      <c r="D56" s="28">
        <v>0</v>
      </c>
      <c r="E56" s="31">
        <v>180000</v>
      </c>
      <c r="F56" s="33">
        <f t="shared" si="1"/>
        <v>160395</v>
      </c>
      <c r="G56" s="32">
        <v>160395</v>
      </c>
      <c r="H56" s="27">
        <v>0</v>
      </c>
      <c r="I56" s="27">
        <v>0</v>
      </c>
      <c r="J56" s="30" t="s">
        <v>177</v>
      </c>
      <c r="K56" s="30" t="s">
        <v>13</v>
      </c>
    </row>
    <row r="57" spans="2:11" ht="102">
      <c r="B57" s="47">
        <v>47</v>
      </c>
      <c r="C57" s="36" t="s">
        <v>142</v>
      </c>
      <c r="D57" s="28">
        <v>0</v>
      </c>
      <c r="E57" s="31">
        <v>150000</v>
      </c>
      <c r="F57" s="33">
        <f t="shared" si="1"/>
        <v>148750</v>
      </c>
      <c r="G57" s="32">
        <v>148750</v>
      </c>
      <c r="H57" s="27">
        <v>0</v>
      </c>
      <c r="I57" s="27">
        <v>0</v>
      </c>
      <c r="J57" s="30" t="s">
        <v>239</v>
      </c>
      <c r="K57" s="30" t="s">
        <v>11</v>
      </c>
    </row>
    <row r="58" spans="2:11" ht="24.75" customHeight="1">
      <c r="B58" s="80" t="s">
        <v>241</v>
      </c>
      <c r="C58" s="80"/>
      <c r="D58" s="44">
        <f aca="true" t="shared" si="2" ref="D58:I58">SUM(D59:D60)</f>
        <v>2000</v>
      </c>
      <c r="E58" s="44">
        <f t="shared" si="2"/>
        <v>1000</v>
      </c>
      <c r="F58" s="50">
        <f t="shared" si="1"/>
        <v>0</v>
      </c>
      <c r="G58" s="44">
        <f t="shared" si="2"/>
        <v>0</v>
      </c>
      <c r="H58" s="44">
        <f t="shared" si="2"/>
        <v>0</v>
      </c>
      <c r="I58" s="44">
        <f t="shared" si="2"/>
        <v>0</v>
      </c>
      <c r="J58" s="77"/>
      <c r="K58" s="77"/>
    </row>
    <row r="59" spans="2:11" ht="30">
      <c r="B59" s="41">
        <v>48</v>
      </c>
      <c r="C59" s="26" t="s">
        <v>45</v>
      </c>
      <c r="D59" s="27">
        <v>1000</v>
      </c>
      <c r="E59" s="27">
        <v>1000</v>
      </c>
      <c r="F59" s="33">
        <f t="shared" si="1"/>
        <v>0</v>
      </c>
      <c r="G59" s="27">
        <v>0</v>
      </c>
      <c r="H59" s="43">
        <v>0</v>
      </c>
      <c r="I59" s="43">
        <v>0</v>
      </c>
      <c r="J59" s="15" t="s">
        <v>85</v>
      </c>
      <c r="K59" s="15" t="s">
        <v>13</v>
      </c>
    </row>
    <row r="60" spans="2:11" ht="38.25">
      <c r="B60" s="41">
        <v>49</v>
      </c>
      <c r="C60" s="26" t="s">
        <v>46</v>
      </c>
      <c r="D60" s="27">
        <v>1000</v>
      </c>
      <c r="E60" s="27"/>
      <c r="F60" s="33">
        <f t="shared" si="1"/>
        <v>0</v>
      </c>
      <c r="G60" s="27">
        <v>0</v>
      </c>
      <c r="H60" s="43">
        <v>0</v>
      </c>
      <c r="I60" s="43">
        <v>0</v>
      </c>
      <c r="J60" s="15" t="s">
        <v>86</v>
      </c>
      <c r="K60" s="15" t="s">
        <v>13</v>
      </c>
    </row>
    <row r="61" spans="2:11" ht="24.75" customHeight="1">
      <c r="B61" s="54" t="s">
        <v>15</v>
      </c>
      <c r="C61" s="54"/>
      <c r="D61" s="44">
        <f>SUM(D62:D112)</f>
        <v>2885000</v>
      </c>
      <c r="E61" s="44">
        <f>SUM(E62:E119)</f>
        <v>1877850</v>
      </c>
      <c r="F61" s="51">
        <f t="shared" si="1"/>
        <v>1169911</v>
      </c>
      <c r="G61" s="44">
        <f>G62+G63+G64+G65+G66+G67+G68+G69+G70+G71+G72+G73+G75+G76+G77+G78+G80+G88+G90+G93+G98+G100+G102+G103+G104+G105+G106+G107+G108+G109+G111</f>
        <v>1169911</v>
      </c>
      <c r="H61" s="44">
        <f>SUM(H62:H119)</f>
        <v>0</v>
      </c>
      <c r="I61" s="44">
        <f>SUM(I62:I119)</f>
        <v>0</v>
      </c>
      <c r="J61" s="63"/>
      <c r="K61" s="63"/>
    </row>
    <row r="62" spans="2:11" ht="45">
      <c r="B62" s="41">
        <v>50</v>
      </c>
      <c r="C62" s="26" t="s">
        <v>30</v>
      </c>
      <c r="D62" s="29">
        <v>30000</v>
      </c>
      <c r="E62" s="29">
        <v>30000</v>
      </c>
      <c r="F62" s="27">
        <f>G62+H62+I62</f>
        <v>27965</v>
      </c>
      <c r="G62" s="27">
        <v>27965</v>
      </c>
      <c r="H62" s="27">
        <v>0</v>
      </c>
      <c r="I62" s="27">
        <v>0</v>
      </c>
      <c r="J62" s="15" t="s">
        <v>209</v>
      </c>
      <c r="K62" s="15" t="s">
        <v>11</v>
      </c>
    </row>
    <row r="63" spans="2:11" ht="38.25">
      <c r="B63" s="41">
        <v>51</v>
      </c>
      <c r="C63" s="26" t="s">
        <v>27</v>
      </c>
      <c r="D63" s="29">
        <v>31000</v>
      </c>
      <c r="E63" s="29">
        <v>31000</v>
      </c>
      <c r="F63" s="27">
        <f aca="true" t="shared" si="3" ref="F63:F119">G63+H63+I63</f>
        <v>28560</v>
      </c>
      <c r="G63" s="33">
        <v>28560</v>
      </c>
      <c r="H63" s="27">
        <v>0</v>
      </c>
      <c r="I63" s="27">
        <v>0</v>
      </c>
      <c r="J63" s="15" t="s">
        <v>209</v>
      </c>
      <c r="K63" s="15" t="s">
        <v>11</v>
      </c>
    </row>
    <row r="64" spans="2:11" ht="63.75">
      <c r="B64" s="41">
        <v>52</v>
      </c>
      <c r="C64" s="24" t="s">
        <v>49</v>
      </c>
      <c r="D64" s="29">
        <v>165000</v>
      </c>
      <c r="E64" s="29">
        <v>165000</v>
      </c>
      <c r="F64" s="27">
        <f t="shared" si="3"/>
        <v>160650</v>
      </c>
      <c r="G64" s="33">
        <f>160650</f>
        <v>160650</v>
      </c>
      <c r="H64" s="27">
        <v>0</v>
      </c>
      <c r="I64" s="27">
        <v>0</v>
      </c>
      <c r="J64" s="15" t="s">
        <v>210</v>
      </c>
      <c r="K64" s="15" t="s">
        <v>11</v>
      </c>
    </row>
    <row r="65" spans="2:11" ht="38.25">
      <c r="B65" s="41">
        <v>53</v>
      </c>
      <c r="C65" s="24" t="s">
        <v>50</v>
      </c>
      <c r="D65" s="29">
        <v>24000</v>
      </c>
      <c r="E65" s="33">
        <v>23800</v>
      </c>
      <c r="F65" s="27">
        <f t="shared" si="3"/>
        <v>23800</v>
      </c>
      <c r="G65" s="33">
        <v>23800</v>
      </c>
      <c r="H65" s="27">
        <v>0</v>
      </c>
      <c r="I65" s="27">
        <v>0</v>
      </c>
      <c r="J65" s="15" t="s">
        <v>32</v>
      </c>
      <c r="K65" s="15" t="s">
        <v>11</v>
      </c>
    </row>
    <row r="66" spans="2:11" ht="38.25">
      <c r="B66" s="41">
        <v>54</v>
      </c>
      <c r="C66" s="24" t="s">
        <v>51</v>
      </c>
      <c r="D66" s="29">
        <v>24000</v>
      </c>
      <c r="E66" s="33">
        <v>23800</v>
      </c>
      <c r="F66" s="27">
        <f t="shared" si="3"/>
        <v>23800</v>
      </c>
      <c r="G66" s="33">
        <v>23800</v>
      </c>
      <c r="H66" s="27">
        <v>0</v>
      </c>
      <c r="I66" s="27">
        <v>0</v>
      </c>
      <c r="J66" s="15" t="s">
        <v>32</v>
      </c>
      <c r="K66" s="15" t="s">
        <v>11</v>
      </c>
    </row>
    <row r="67" spans="2:11" ht="38.25">
      <c r="B67" s="41">
        <v>55</v>
      </c>
      <c r="C67" s="24" t="s">
        <v>52</v>
      </c>
      <c r="D67" s="29">
        <v>28000</v>
      </c>
      <c r="E67" s="33">
        <v>33000</v>
      </c>
      <c r="F67" s="27">
        <f t="shared" si="3"/>
        <v>32725</v>
      </c>
      <c r="G67" s="33">
        <v>32725</v>
      </c>
      <c r="H67" s="27">
        <v>0</v>
      </c>
      <c r="I67" s="27">
        <v>0</v>
      </c>
      <c r="J67" s="15" t="s">
        <v>32</v>
      </c>
      <c r="K67" s="15" t="s">
        <v>11</v>
      </c>
    </row>
    <row r="68" spans="2:11" ht="38.25">
      <c r="B68" s="41">
        <v>56</v>
      </c>
      <c r="C68" s="24" t="s">
        <v>53</v>
      </c>
      <c r="D68" s="29">
        <v>28000</v>
      </c>
      <c r="E68" s="33">
        <v>33000</v>
      </c>
      <c r="F68" s="27">
        <f t="shared" si="3"/>
        <v>32725</v>
      </c>
      <c r="G68" s="33">
        <v>32725</v>
      </c>
      <c r="H68" s="27">
        <v>0</v>
      </c>
      <c r="I68" s="27">
        <v>0</v>
      </c>
      <c r="J68" s="15" t="s">
        <v>32</v>
      </c>
      <c r="K68" s="15" t="s">
        <v>11</v>
      </c>
    </row>
    <row r="69" spans="2:11" ht="38.25">
      <c r="B69" s="41">
        <v>57</v>
      </c>
      <c r="C69" s="24" t="s">
        <v>54</v>
      </c>
      <c r="D69" s="29">
        <v>24000</v>
      </c>
      <c r="E69" s="33">
        <v>23800</v>
      </c>
      <c r="F69" s="27">
        <f t="shared" si="3"/>
        <v>23800</v>
      </c>
      <c r="G69" s="33">
        <v>23800</v>
      </c>
      <c r="H69" s="27">
        <v>0</v>
      </c>
      <c r="I69" s="27">
        <v>0</v>
      </c>
      <c r="J69" s="15" t="s">
        <v>32</v>
      </c>
      <c r="K69" s="15" t="s">
        <v>11</v>
      </c>
    </row>
    <row r="70" spans="2:11" ht="38.25">
      <c r="B70" s="41">
        <v>58</v>
      </c>
      <c r="C70" s="24" t="s">
        <v>55</v>
      </c>
      <c r="D70" s="29">
        <v>24000</v>
      </c>
      <c r="E70" s="33">
        <v>23800</v>
      </c>
      <c r="F70" s="27">
        <f t="shared" si="3"/>
        <v>23800</v>
      </c>
      <c r="G70" s="33">
        <v>23800</v>
      </c>
      <c r="H70" s="27">
        <v>0</v>
      </c>
      <c r="I70" s="27">
        <v>0</v>
      </c>
      <c r="J70" s="15" t="s">
        <v>32</v>
      </c>
      <c r="K70" s="15" t="s">
        <v>11</v>
      </c>
    </row>
    <row r="71" spans="2:11" ht="38.25">
      <c r="B71" s="41">
        <v>59</v>
      </c>
      <c r="C71" s="24" t="s">
        <v>56</v>
      </c>
      <c r="D71" s="29">
        <v>28000</v>
      </c>
      <c r="E71" s="33">
        <v>33000</v>
      </c>
      <c r="F71" s="27">
        <f t="shared" si="3"/>
        <v>32725</v>
      </c>
      <c r="G71" s="33">
        <v>32725</v>
      </c>
      <c r="H71" s="27">
        <v>0</v>
      </c>
      <c r="I71" s="27">
        <v>0</v>
      </c>
      <c r="J71" s="15" t="s">
        <v>32</v>
      </c>
      <c r="K71" s="15" t="s">
        <v>11</v>
      </c>
    </row>
    <row r="72" spans="2:11" ht="38.25">
      <c r="B72" s="41">
        <v>60</v>
      </c>
      <c r="C72" s="24" t="s">
        <v>107</v>
      </c>
      <c r="D72" s="29">
        <v>1000</v>
      </c>
      <c r="E72" s="33">
        <v>7500</v>
      </c>
      <c r="F72" s="27">
        <f t="shared" si="3"/>
        <v>3150</v>
      </c>
      <c r="G72" s="33">
        <v>3150</v>
      </c>
      <c r="H72" s="27">
        <v>0</v>
      </c>
      <c r="I72" s="27">
        <v>0</v>
      </c>
      <c r="J72" s="15" t="s">
        <v>32</v>
      </c>
      <c r="K72" s="15" t="s">
        <v>11</v>
      </c>
    </row>
    <row r="73" spans="2:11" ht="38.25">
      <c r="B73" s="41">
        <v>61</v>
      </c>
      <c r="C73" s="24" t="s">
        <v>108</v>
      </c>
      <c r="D73" s="29">
        <v>1000</v>
      </c>
      <c r="E73" s="33">
        <v>45000</v>
      </c>
      <c r="F73" s="27">
        <f t="shared" si="3"/>
        <v>18450</v>
      </c>
      <c r="G73" s="33">
        <f>17712+738</f>
        <v>18450</v>
      </c>
      <c r="H73" s="27">
        <v>0</v>
      </c>
      <c r="I73" s="27">
        <v>0</v>
      </c>
      <c r="J73" s="15" t="s">
        <v>32</v>
      </c>
      <c r="K73" s="15" t="s">
        <v>18</v>
      </c>
    </row>
    <row r="74" spans="2:11" ht="38.25">
      <c r="B74" s="41">
        <v>62</v>
      </c>
      <c r="C74" s="24" t="s">
        <v>109</v>
      </c>
      <c r="D74" s="29">
        <v>1000</v>
      </c>
      <c r="E74" s="33">
        <v>0</v>
      </c>
      <c r="F74" s="27"/>
      <c r="G74" s="33">
        <v>0</v>
      </c>
      <c r="H74" s="27">
        <v>0</v>
      </c>
      <c r="I74" s="27">
        <v>0</v>
      </c>
      <c r="J74" s="15" t="s">
        <v>32</v>
      </c>
      <c r="K74" s="15" t="s">
        <v>13</v>
      </c>
    </row>
    <row r="75" spans="2:11" ht="38.25">
      <c r="B75" s="41">
        <v>63</v>
      </c>
      <c r="C75" s="24" t="s">
        <v>110</v>
      </c>
      <c r="D75" s="29">
        <v>1000</v>
      </c>
      <c r="E75" s="33">
        <v>44000</v>
      </c>
      <c r="F75" s="27">
        <f t="shared" si="3"/>
        <v>18450</v>
      </c>
      <c r="G75" s="33">
        <f>17712+738</f>
        <v>18450</v>
      </c>
      <c r="H75" s="27">
        <v>0</v>
      </c>
      <c r="I75" s="27">
        <v>0</v>
      </c>
      <c r="J75" s="15" t="s">
        <v>32</v>
      </c>
      <c r="K75" s="15" t="s">
        <v>18</v>
      </c>
    </row>
    <row r="76" spans="2:11" ht="38.25">
      <c r="B76" s="41">
        <v>64</v>
      </c>
      <c r="C76" s="24" t="s">
        <v>111</v>
      </c>
      <c r="D76" s="29">
        <v>1000</v>
      </c>
      <c r="E76" s="33">
        <v>15000</v>
      </c>
      <c r="F76" s="27">
        <f t="shared" si="3"/>
        <v>6300</v>
      </c>
      <c r="G76" s="33">
        <f>6048+252</f>
        <v>6300</v>
      </c>
      <c r="H76" s="27">
        <v>0</v>
      </c>
      <c r="I76" s="27">
        <v>0</v>
      </c>
      <c r="J76" s="15" t="s">
        <v>32</v>
      </c>
      <c r="K76" s="15" t="s">
        <v>18</v>
      </c>
    </row>
    <row r="77" spans="2:11" ht="38.25">
      <c r="B77" s="41">
        <v>65</v>
      </c>
      <c r="C77" s="24" t="s">
        <v>112</v>
      </c>
      <c r="D77" s="29">
        <v>1000</v>
      </c>
      <c r="E77" s="33">
        <v>93000</v>
      </c>
      <c r="F77" s="27">
        <f t="shared" si="3"/>
        <v>39000</v>
      </c>
      <c r="G77" s="33">
        <f>37440+1560</f>
        <v>39000</v>
      </c>
      <c r="H77" s="27">
        <v>0</v>
      </c>
      <c r="I77" s="27">
        <v>0</v>
      </c>
      <c r="J77" s="15" t="s">
        <v>32</v>
      </c>
      <c r="K77" s="15" t="s">
        <v>18</v>
      </c>
    </row>
    <row r="78" spans="2:11" ht="38.25">
      <c r="B78" s="41">
        <v>66</v>
      </c>
      <c r="C78" s="24" t="s">
        <v>113</v>
      </c>
      <c r="D78" s="29">
        <v>1000</v>
      </c>
      <c r="E78" s="33">
        <v>21000</v>
      </c>
      <c r="F78" s="27">
        <f t="shared" si="3"/>
        <v>8800</v>
      </c>
      <c r="G78" s="33">
        <f>8448+352</f>
        <v>8800</v>
      </c>
      <c r="H78" s="27">
        <v>0</v>
      </c>
      <c r="I78" s="27">
        <v>0</v>
      </c>
      <c r="J78" s="15" t="s">
        <v>32</v>
      </c>
      <c r="K78" s="15" t="s">
        <v>18</v>
      </c>
    </row>
    <row r="79" spans="2:11" ht="38.25">
      <c r="B79" s="41">
        <v>67</v>
      </c>
      <c r="C79" s="24" t="s">
        <v>114</v>
      </c>
      <c r="D79" s="29">
        <v>1000</v>
      </c>
      <c r="E79" s="33">
        <v>0</v>
      </c>
      <c r="F79" s="27">
        <f t="shared" si="3"/>
        <v>0</v>
      </c>
      <c r="G79" s="33">
        <v>0</v>
      </c>
      <c r="H79" s="27">
        <v>0</v>
      </c>
      <c r="I79" s="27">
        <v>0</v>
      </c>
      <c r="J79" s="15" t="s">
        <v>32</v>
      </c>
      <c r="K79" s="15" t="s">
        <v>13</v>
      </c>
    </row>
    <row r="80" spans="2:11" ht="38.25">
      <c r="B80" s="41">
        <v>68</v>
      </c>
      <c r="C80" s="24" t="s">
        <v>115</v>
      </c>
      <c r="D80" s="29">
        <v>1000</v>
      </c>
      <c r="E80" s="33">
        <v>41000</v>
      </c>
      <c r="F80" s="27">
        <f t="shared" si="3"/>
        <v>17000</v>
      </c>
      <c r="G80" s="33">
        <f>16320+680</f>
        <v>17000</v>
      </c>
      <c r="H80" s="27">
        <v>0</v>
      </c>
      <c r="I80" s="27">
        <v>0</v>
      </c>
      <c r="J80" s="15" t="s">
        <v>32</v>
      </c>
      <c r="K80" s="15" t="s">
        <v>18</v>
      </c>
    </row>
    <row r="81" spans="2:11" ht="25.5">
      <c r="B81" s="41">
        <v>69</v>
      </c>
      <c r="C81" s="24" t="s">
        <v>57</v>
      </c>
      <c r="D81" s="29">
        <v>1000</v>
      </c>
      <c r="E81" s="27">
        <v>0</v>
      </c>
      <c r="F81" s="27">
        <f t="shared" si="3"/>
        <v>0</v>
      </c>
      <c r="G81" s="27">
        <v>0</v>
      </c>
      <c r="H81" s="27">
        <v>0</v>
      </c>
      <c r="I81" s="27">
        <v>0</v>
      </c>
      <c r="J81" s="15" t="s">
        <v>87</v>
      </c>
      <c r="K81" s="15" t="s">
        <v>13</v>
      </c>
    </row>
    <row r="82" spans="2:11" ht="25.5">
      <c r="B82" s="41">
        <v>70</v>
      </c>
      <c r="C82" s="24" t="s">
        <v>58</v>
      </c>
      <c r="D82" s="29">
        <v>160000</v>
      </c>
      <c r="E82" s="31">
        <v>160000</v>
      </c>
      <c r="F82" s="27">
        <f t="shared" si="3"/>
        <v>0</v>
      </c>
      <c r="G82" s="27">
        <v>0</v>
      </c>
      <c r="H82" s="27">
        <v>0</v>
      </c>
      <c r="I82" s="27">
        <v>0</v>
      </c>
      <c r="J82" s="15" t="s">
        <v>87</v>
      </c>
      <c r="K82" s="15" t="s">
        <v>13</v>
      </c>
    </row>
    <row r="83" spans="2:11" ht="25.5">
      <c r="B83" s="41">
        <v>71</v>
      </c>
      <c r="C83" s="24" t="s">
        <v>28</v>
      </c>
      <c r="D83" s="29">
        <v>1000</v>
      </c>
      <c r="E83" s="29">
        <v>1000</v>
      </c>
      <c r="F83" s="27">
        <f t="shared" si="3"/>
        <v>0</v>
      </c>
      <c r="G83" s="27">
        <v>0</v>
      </c>
      <c r="H83" s="27">
        <v>0</v>
      </c>
      <c r="I83" s="27">
        <v>0</v>
      </c>
      <c r="J83" s="15" t="s">
        <v>212</v>
      </c>
      <c r="K83" s="15" t="s">
        <v>13</v>
      </c>
    </row>
    <row r="84" spans="2:11" ht="38.25">
      <c r="B84" s="41">
        <v>72</v>
      </c>
      <c r="C84" s="24" t="s">
        <v>59</v>
      </c>
      <c r="D84" s="29">
        <v>1000</v>
      </c>
      <c r="E84" s="29">
        <v>1000</v>
      </c>
      <c r="F84" s="27">
        <f t="shared" si="3"/>
        <v>0</v>
      </c>
      <c r="G84" s="27">
        <v>0</v>
      </c>
      <c r="H84" s="27">
        <v>0</v>
      </c>
      <c r="I84" s="27">
        <v>0</v>
      </c>
      <c r="J84" s="15" t="s">
        <v>213</v>
      </c>
      <c r="K84" s="15" t="s">
        <v>13</v>
      </c>
    </row>
    <row r="85" spans="2:11" ht="63.75">
      <c r="B85" s="41">
        <v>73</v>
      </c>
      <c r="C85" s="24" t="s">
        <v>60</v>
      </c>
      <c r="D85" s="29">
        <v>165000</v>
      </c>
      <c r="E85" s="27">
        <v>1000</v>
      </c>
      <c r="F85" s="27">
        <f t="shared" si="3"/>
        <v>0</v>
      </c>
      <c r="G85" s="27">
        <v>0</v>
      </c>
      <c r="H85" s="27">
        <v>0</v>
      </c>
      <c r="I85" s="27">
        <v>0</v>
      </c>
      <c r="J85" s="15" t="s">
        <v>90</v>
      </c>
      <c r="K85" s="15" t="s">
        <v>13</v>
      </c>
    </row>
    <row r="86" spans="2:11" ht="25.5">
      <c r="B86" s="41">
        <v>74</v>
      </c>
      <c r="C86" s="24" t="s">
        <v>16</v>
      </c>
      <c r="D86" s="29">
        <v>300000</v>
      </c>
      <c r="E86" s="27">
        <v>1000</v>
      </c>
      <c r="F86" s="27">
        <f t="shared" si="3"/>
        <v>0</v>
      </c>
      <c r="G86" s="27">
        <v>0</v>
      </c>
      <c r="H86" s="27">
        <v>0</v>
      </c>
      <c r="I86" s="27">
        <v>0</v>
      </c>
      <c r="J86" s="15" t="s">
        <v>214</v>
      </c>
      <c r="K86" s="15" t="s">
        <v>13</v>
      </c>
    </row>
    <row r="87" spans="2:11" ht="45">
      <c r="B87" s="41">
        <v>75</v>
      </c>
      <c r="C87" s="24" t="s">
        <v>65</v>
      </c>
      <c r="D87" s="29">
        <v>152000</v>
      </c>
      <c r="E87" s="27">
        <v>0</v>
      </c>
      <c r="F87" s="27">
        <f t="shared" si="3"/>
        <v>0</v>
      </c>
      <c r="G87" s="27">
        <v>0</v>
      </c>
      <c r="H87" s="27">
        <v>0</v>
      </c>
      <c r="I87" s="27">
        <v>0</v>
      </c>
      <c r="J87" s="15" t="s">
        <v>88</v>
      </c>
      <c r="K87" s="15" t="s">
        <v>13</v>
      </c>
    </row>
    <row r="88" spans="2:11" ht="191.25">
      <c r="B88" s="41">
        <v>76</v>
      </c>
      <c r="C88" s="48" t="s">
        <v>66</v>
      </c>
      <c r="D88" s="29">
        <v>161000</v>
      </c>
      <c r="E88" s="29">
        <v>161000</v>
      </c>
      <c r="F88" s="27">
        <f t="shared" si="3"/>
        <v>160650</v>
      </c>
      <c r="G88" s="27">
        <v>160650</v>
      </c>
      <c r="H88" s="27">
        <v>0</v>
      </c>
      <c r="I88" s="27">
        <v>0</v>
      </c>
      <c r="J88" s="15" t="s">
        <v>215</v>
      </c>
      <c r="K88" s="15" t="s">
        <v>18</v>
      </c>
    </row>
    <row r="89" spans="2:11" ht="204">
      <c r="B89" s="41">
        <v>77</v>
      </c>
      <c r="C89" s="24" t="s">
        <v>116</v>
      </c>
      <c r="D89" s="29">
        <v>161000</v>
      </c>
      <c r="E89" s="27">
        <v>1000</v>
      </c>
      <c r="F89" s="27">
        <f t="shared" si="3"/>
        <v>0</v>
      </c>
      <c r="G89" s="27">
        <v>0</v>
      </c>
      <c r="H89" s="27">
        <v>0</v>
      </c>
      <c r="I89" s="27">
        <v>0</v>
      </c>
      <c r="J89" s="15" t="s">
        <v>216</v>
      </c>
      <c r="K89" s="15" t="s">
        <v>13</v>
      </c>
    </row>
    <row r="90" spans="2:11" ht="191.25">
      <c r="B90" s="41">
        <v>78</v>
      </c>
      <c r="C90" s="48" t="s">
        <v>117</v>
      </c>
      <c r="D90" s="29">
        <v>161000</v>
      </c>
      <c r="E90" s="27">
        <v>160650</v>
      </c>
      <c r="F90" s="27">
        <f t="shared" si="3"/>
        <v>160500</v>
      </c>
      <c r="G90" s="27">
        <v>160500</v>
      </c>
      <c r="H90" s="27">
        <v>0</v>
      </c>
      <c r="I90" s="27">
        <v>0</v>
      </c>
      <c r="J90" s="15" t="s">
        <v>217</v>
      </c>
      <c r="K90" s="15" t="s">
        <v>18</v>
      </c>
    </row>
    <row r="91" spans="2:11" ht="191.25">
      <c r="B91" s="41">
        <v>79</v>
      </c>
      <c r="C91" s="24" t="s">
        <v>118</v>
      </c>
      <c r="D91" s="29">
        <v>161000</v>
      </c>
      <c r="E91" s="27">
        <v>1000</v>
      </c>
      <c r="F91" s="27"/>
      <c r="G91" s="27"/>
      <c r="H91" s="27">
        <v>0</v>
      </c>
      <c r="I91" s="27">
        <v>0</v>
      </c>
      <c r="J91" s="15" t="s">
        <v>218</v>
      </c>
      <c r="K91" s="15" t="s">
        <v>13</v>
      </c>
    </row>
    <row r="92" spans="2:11" ht="63.75">
      <c r="B92" s="41">
        <v>80</v>
      </c>
      <c r="C92" s="24" t="s">
        <v>211</v>
      </c>
      <c r="D92" s="29">
        <v>1000</v>
      </c>
      <c r="E92" s="29">
        <v>1000</v>
      </c>
      <c r="F92" s="27"/>
      <c r="G92" s="27"/>
      <c r="H92" s="27">
        <v>0</v>
      </c>
      <c r="I92" s="27">
        <v>0</v>
      </c>
      <c r="J92" s="15" t="s">
        <v>219</v>
      </c>
      <c r="K92" s="15" t="s">
        <v>13</v>
      </c>
    </row>
    <row r="93" spans="2:11" ht="76.5">
      <c r="B93" s="41">
        <v>81</v>
      </c>
      <c r="C93" s="24" t="s">
        <v>26</v>
      </c>
      <c r="D93" s="29">
        <v>80000</v>
      </c>
      <c r="E93" s="29">
        <v>80000</v>
      </c>
      <c r="F93" s="27">
        <f t="shared" si="3"/>
        <v>78243</v>
      </c>
      <c r="G93" s="27">
        <v>78243</v>
      </c>
      <c r="H93" s="27">
        <v>0</v>
      </c>
      <c r="I93" s="27">
        <v>0</v>
      </c>
      <c r="J93" s="15" t="s">
        <v>220</v>
      </c>
      <c r="K93" s="15" t="s">
        <v>18</v>
      </c>
    </row>
    <row r="94" spans="2:11" ht="63.75">
      <c r="B94" s="41">
        <v>82</v>
      </c>
      <c r="C94" s="24" t="s">
        <v>67</v>
      </c>
      <c r="D94" s="29">
        <v>75000</v>
      </c>
      <c r="E94" s="27">
        <v>1000</v>
      </c>
      <c r="F94" s="27">
        <f t="shared" si="3"/>
        <v>0</v>
      </c>
      <c r="G94" s="27">
        <v>0</v>
      </c>
      <c r="H94" s="27">
        <v>0</v>
      </c>
      <c r="I94" s="27">
        <v>0</v>
      </c>
      <c r="J94" s="15" t="s">
        <v>89</v>
      </c>
      <c r="K94" s="15" t="s">
        <v>13</v>
      </c>
    </row>
    <row r="95" spans="2:11" ht="51">
      <c r="B95" s="41">
        <v>83</v>
      </c>
      <c r="C95" s="24" t="s">
        <v>119</v>
      </c>
      <c r="D95" s="29">
        <v>40000</v>
      </c>
      <c r="E95" s="27">
        <v>29000</v>
      </c>
      <c r="F95" s="27">
        <f t="shared" si="3"/>
        <v>0</v>
      </c>
      <c r="G95" s="27">
        <v>0</v>
      </c>
      <c r="H95" s="27">
        <v>0</v>
      </c>
      <c r="I95" s="27">
        <v>0</v>
      </c>
      <c r="J95" s="15" t="s">
        <v>221</v>
      </c>
      <c r="K95" s="15" t="s">
        <v>13</v>
      </c>
    </row>
    <row r="96" spans="2:11" ht="51">
      <c r="B96" s="41">
        <v>84</v>
      </c>
      <c r="C96" s="26" t="s">
        <v>120</v>
      </c>
      <c r="D96" s="29">
        <v>50000</v>
      </c>
      <c r="E96" s="27">
        <v>29000</v>
      </c>
      <c r="F96" s="27">
        <f t="shared" si="3"/>
        <v>0</v>
      </c>
      <c r="G96" s="27">
        <v>0</v>
      </c>
      <c r="H96" s="27">
        <v>0</v>
      </c>
      <c r="I96" s="27">
        <v>0</v>
      </c>
      <c r="J96" s="15" t="s">
        <v>223</v>
      </c>
      <c r="K96" s="15" t="s">
        <v>13</v>
      </c>
    </row>
    <row r="97" spans="2:11" ht="38.25">
      <c r="B97" s="41">
        <v>85</v>
      </c>
      <c r="C97" s="26" t="s">
        <v>121</v>
      </c>
      <c r="D97" s="29">
        <v>160000</v>
      </c>
      <c r="E97" s="27">
        <v>1000</v>
      </c>
      <c r="F97" s="27">
        <f t="shared" si="3"/>
        <v>0</v>
      </c>
      <c r="G97" s="27">
        <v>0</v>
      </c>
      <c r="H97" s="27">
        <v>0</v>
      </c>
      <c r="I97" s="27">
        <v>0</v>
      </c>
      <c r="J97" s="15" t="s">
        <v>127</v>
      </c>
      <c r="K97" s="15" t="s">
        <v>13</v>
      </c>
    </row>
    <row r="98" spans="2:11" ht="38.25">
      <c r="B98" s="41">
        <v>86</v>
      </c>
      <c r="C98" s="26" t="s">
        <v>122</v>
      </c>
      <c r="D98" s="29">
        <v>160000</v>
      </c>
      <c r="E98" s="27">
        <v>75000</v>
      </c>
      <c r="F98" s="27">
        <f t="shared" si="3"/>
        <v>75000</v>
      </c>
      <c r="G98" s="27">
        <v>75000</v>
      </c>
      <c r="H98" s="27">
        <v>0</v>
      </c>
      <c r="I98" s="27">
        <v>0</v>
      </c>
      <c r="J98" s="15" t="s">
        <v>163</v>
      </c>
      <c r="K98" s="15" t="s">
        <v>18</v>
      </c>
    </row>
    <row r="99" spans="2:11" ht="51">
      <c r="B99" s="41">
        <v>87</v>
      </c>
      <c r="C99" s="26" t="s">
        <v>123</v>
      </c>
      <c r="D99" s="29">
        <v>160000</v>
      </c>
      <c r="E99" s="27">
        <v>1000</v>
      </c>
      <c r="F99" s="27">
        <f t="shared" si="3"/>
        <v>0</v>
      </c>
      <c r="G99" s="27">
        <v>0</v>
      </c>
      <c r="H99" s="27">
        <v>0</v>
      </c>
      <c r="I99" s="27">
        <v>0</v>
      </c>
      <c r="J99" s="15" t="s">
        <v>164</v>
      </c>
      <c r="K99" s="15" t="s">
        <v>13</v>
      </c>
    </row>
    <row r="100" spans="2:11" ht="63.75">
      <c r="B100" s="41">
        <v>88</v>
      </c>
      <c r="C100" s="26" t="s">
        <v>124</v>
      </c>
      <c r="D100" s="29">
        <v>160000</v>
      </c>
      <c r="E100" s="27">
        <v>65000</v>
      </c>
      <c r="F100" s="27">
        <f t="shared" si="3"/>
        <v>65000</v>
      </c>
      <c r="G100" s="27">
        <v>65000</v>
      </c>
      <c r="H100" s="27">
        <v>0</v>
      </c>
      <c r="I100" s="27">
        <v>0</v>
      </c>
      <c r="J100" s="15" t="s">
        <v>222</v>
      </c>
      <c r="K100" s="15" t="s">
        <v>18</v>
      </c>
    </row>
    <row r="101" spans="2:11" ht="51">
      <c r="B101" s="41">
        <v>89</v>
      </c>
      <c r="C101" s="26" t="s">
        <v>125</v>
      </c>
      <c r="D101" s="29">
        <v>160000</v>
      </c>
      <c r="E101" s="27">
        <v>0</v>
      </c>
      <c r="F101" s="27">
        <f t="shared" si="3"/>
        <v>0</v>
      </c>
      <c r="G101" s="27">
        <v>0</v>
      </c>
      <c r="H101" s="27">
        <v>0</v>
      </c>
      <c r="I101" s="27">
        <v>0</v>
      </c>
      <c r="J101" s="15" t="s">
        <v>224</v>
      </c>
      <c r="K101" s="15" t="s">
        <v>13</v>
      </c>
    </row>
    <row r="102" spans="2:11" ht="38.25">
      <c r="B102" s="41">
        <v>90</v>
      </c>
      <c r="C102" s="35" t="s">
        <v>145</v>
      </c>
      <c r="D102" s="28">
        <v>0</v>
      </c>
      <c r="E102" s="31">
        <v>7500</v>
      </c>
      <c r="F102" s="27">
        <f t="shared" si="3"/>
        <v>3150</v>
      </c>
      <c r="G102" s="27">
        <f>3024+126</f>
        <v>3150</v>
      </c>
      <c r="H102" s="27">
        <v>0</v>
      </c>
      <c r="I102" s="27">
        <v>0</v>
      </c>
      <c r="J102" s="15" t="s">
        <v>165</v>
      </c>
      <c r="K102" s="15" t="s">
        <v>18</v>
      </c>
    </row>
    <row r="103" spans="2:11" ht="38.25">
      <c r="B103" s="41">
        <v>91</v>
      </c>
      <c r="C103" s="35" t="s">
        <v>146</v>
      </c>
      <c r="D103" s="28">
        <v>0</v>
      </c>
      <c r="E103" s="31">
        <v>12000</v>
      </c>
      <c r="F103" s="27">
        <f t="shared" si="3"/>
        <v>5000</v>
      </c>
      <c r="G103" s="27">
        <f>4800+200</f>
        <v>5000</v>
      </c>
      <c r="H103" s="27">
        <v>0</v>
      </c>
      <c r="I103" s="27">
        <v>0</v>
      </c>
      <c r="J103" s="15" t="s">
        <v>165</v>
      </c>
      <c r="K103" s="15" t="s">
        <v>18</v>
      </c>
    </row>
    <row r="104" spans="2:11" ht="38.25">
      <c r="B104" s="41">
        <v>92</v>
      </c>
      <c r="C104" s="35" t="s">
        <v>147</v>
      </c>
      <c r="D104" s="28">
        <v>0</v>
      </c>
      <c r="E104" s="31">
        <v>85000</v>
      </c>
      <c r="F104" s="27">
        <f t="shared" si="3"/>
        <v>35700</v>
      </c>
      <c r="G104" s="27">
        <f>34272+1428</f>
        <v>35700</v>
      </c>
      <c r="H104" s="27">
        <v>0</v>
      </c>
      <c r="I104" s="27">
        <v>0</v>
      </c>
      <c r="J104" s="15" t="s">
        <v>165</v>
      </c>
      <c r="K104" s="15" t="s">
        <v>18</v>
      </c>
    </row>
    <row r="105" spans="2:11" ht="38.25">
      <c r="B105" s="41">
        <v>93</v>
      </c>
      <c r="C105" s="35" t="s">
        <v>148</v>
      </c>
      <c r="D105" s="28">
        <v>0</v>
      </c>
      <c r="E105" s="31">
        <v>26000</v>
      </c>
      <c r="F105" s="27">
        <f t="shared" si="3"/>
        <v>10900</v>
      </c>
      <c r="G105" s="27">
        <f>10464+436</f>
        <v>10900</v>
      </c>
      <c r="H105" s="27">
        <v>0</v>
      </c>
      <c r="I105" s="27">
        <v>0</v>
      </c>
      <c r="J105" s="15" t="s">
        <v>165</v>
      </c>
      <c r="K105" s="15" t="s">
        <v>18</v>
      </c>
    </row>
    <row r="106" spans="2:11" ht="38.25">
      <c r="B106" s="41">
        <v>94</v>
      </c>
      <c r="C106" s="35" t="s">
        <v>149</v>
      </c>
      <c r="D106" s="28">
        <v>0</v>
      </c>
      <c r="E106" s="31">
        <v>8000</v>
      </c>
      <c r="F106" s="27">
        <f t="shared" si="3"/>
        <v>3987</v>
      </c>
      <c r="G106" s="27">
        <f>3853+134</f>
        <v>3987</v>
      </c>
      <c r="H106" s="27">
        <v>0</v>
      </c>
      <c r="I106" s="27">
        <v>0</v>
      </c>
      <c r="J106" s="15" t="s">
        <v>165</v>
      </c>
      <c r="K106" s="15" t="s">
        <v>18</v>
      </c>
    </row>
    <row r="107" spans="2:11" ht="38.25">
      <c r="B107" s="41">
        <v>95</v>
      </c>
      <c r="C107" s="35" t="s">
        <v>150</v>
      </c>
      <c r="D107" s="28">
        <v>0</v>
      </c>
      <c r="E107" s="31">
        <v>32000</v>
      </c>
      <c r="F107" s="27">
        <f t="shared" si="3"/>
        <v>13547</v>
      </c>
      <c r="G107" s="27">
        <v>13547</v>
      </c>
      <c r="H107" s="27">
        <v>0</v>
      </c>
      <c r="I107" s="27">
        <v>0</v>
      </c>
      <c r="J107" s="15" t="s">
        <v>165</v>
      </c>
      <c r="K107" s="15" t="s">
        <v>18</v>
      </c>
    </row>
    <row r="108" spans="2:11" ht="38.25">
      <c r="B108" s="41">
        <v>96</v>
      </c>
      <c r="C108" s="35" t="s">
        <v>151</v>
      </c>
      <c r="D108" s="28">
        <v>0</v>
      </c>
      <c r="E108" s="31">
        <v>8000</v>
      </c>
      <c r="F108" s="27">
        <f t="shared" si="3"/>
        <v>3987</v>
      </c>
      <c r="G108" s="27">
        <f>3853+134</f>
        <v>3987</v>
      </c>
      <c r="H108" s="27">
        <v>0</v>
      </c>
      <c r="I108" s="27">
        <v>0</v>
      </c>
      <c r="J108" s="15" t="s">
        <v>165</v>
      </c>
      <c r="K108" s="15" t="s">
        <v>18</v>
      </c>
    </row>
    <row r="109" spans="2:11" ht="38.25">
      <c r="B109" s="41">
        <v>97</v>
      </c>
      <c r="C109" s="35" t="s">
        <v>152</v>
      </c>
      <c r="D109" s="28">
        <v>0</v>
      </c>
      <c r="E109" s="31">
        <v>10000</v>
      </c>
      <c r="F109" s="27">
        <f t="shared" si="3"/>
        <v>3987</v>
      </c>
      <c r="G109" s="27">
        <f>3853+134</f>
        <v>3987</v>
      </c>
      <c r="H109" s="27">
        <v>0</v>
      </c>
      <c r="I109" s="27">
        <v>0</v>
      </c>
      <c r="J109" s="15" t="s">
        <v>165</v>
      </c>
      <c r="K109" s="15" t="s">
        <v>18</v>
      </c>
    </row>
    <row r="110" spans="2:11" ht="51">
      <c r="B110" s="41">
        <v>102</v>
      </c>
      <c r="C110" s="34" t="s">
        <v>153</v>
      </c>
      <c r="D110" s="28">
        <v>0</v>
      </c>
      <c r="E110" s="31">
        <v>29000</v>
      </c>
      <c r="F110" s="27">
        <f t="shared" si="3"/>
        <v>0</v>
      </c>
      <c r="G110" s="27">
        <v>0</v>
      </c>
      <c r="H110" s="27">
        <v>0</v>
      </c>
      <c r="I110" s="27">
        <v>0</v>
      </c>
      <c r="J110" s="15" t="s">
        <v>225</v>
      </c>
      <c r="K110" s="15" t="s">
        <v>13</v>
      </c>
    </row>
    <row r="111" spans="2:11" ht="51">
      <c r="B111" s="41">
        <v>103</v>
      </c>
      <c r="C111" s="35" t="s">
        <v>154</v>
      </c>
      <c r="D111" s="28">
        <v>0</v>
      </c>
      <c r="E111" s="31">
        <v>30000</v>
      </c>
      <c r="F111" s="27">
        <f t="shared" si="3"/>
        <v>28560</v>
      </c>
      <c r="G111" s="27">
        <v>28560</v>
      </c>
      <c r="H111" s="27">
        <v>0</v>
      </c>
      <c r="I111" s="27">
        <v>0</v>
      </c>
      <c r="J111" s="15" t="s">
        <v>226</v>
      </c>
      <c r="K111" s="15" t="s">
        <v>18</v>
      </c>
    </row>
    <row r="112" spans="2:11" ht="51">
      <c r="B112" s="41">
        <v>104</v>
      </c>
      <c r="C112" s="35" t="s">
        <v>155</v>
      </c>
      <c r="D112" s="28">
        <v>0</v>
      </c>
      <c r="E112" s="31">
        <v>29000</v>
      </c>
      <c r="F112" s="27">
        <f t="shared" si="3"/>
        <v>0</v>
      </c>
      <c r="G112" s="27">
        <v>0</v>
      </c>
      <c r="H112" s="27">
        <v>0</v>
      </c>
      <c r="I112" s="27">
        <v>0</v>
      </c>
      <c r="J112" s="15" t="s">
        <v>226</v>
      </c>
      <c r="K112" s="15" t="s">
        <v>13</v>
      </c>
    </row>
    <row r="113" spans="2:11" ht="38.25">
      <c r="B113" s="41">
        <v>105</v>
      </c>
      <c r="C113" s="36" t="s">
        <v>156</v>
      </c>
      <c r="D113" s="28">
        <v>0</v>
      </c>
      <c r="E113" s="31">
        <v>129000</v>
      </c>
      <c r="F113" s="27">
        <f t="shared" si="3"/>
        <v>0</v>
      </c>
      <c r="G113" s="27">
        <v>0</v>
      </c>
      <c r="H113" s="27">
        <v>0</v>
      </c>
      <c r="I113" s="27">
        <v>0</v>
      </c>
      <c r="J113" s="15" t="s">
        <v>227</v>
      </c>
      <c r="K113" s="15" t="s">
        <v>13</v>
      </c>
    </row>
    <row r="114" spans="2:11" ht="63.75">
      <c r="B114" s="41">
        <v>106</v>
      </c>
      <c r="C114" s="36" t="s">
        <v>157</v>
      </c>
      <c r="D114" s="28">
        <v>0</v>
      </c>
      <c r="E114" s="31">
        <v>2000</v>
      </c>
      <c r="F114" s="27">
        <f t="shared" si="3"/>
        <v>0</v>
      </c>
      <c r="G114" s="27">
        <v>0</v>
      </c>
      <c r="H114" s="27">
        <v>0</v>
      </c>
      <c r="I114" s="27">
        <v>0</v>
      </c>
      <c r="J114" s="15" t="s">
        <v>228</v>
      </c>
      <c r="K114" s="15" t="s">
        <v>13</v>
      </c>
    </row>
    <row r="115" spans="2:11" ht="63.75">
      <c r="B115" s="41">
        <v>107</v>
      </c>
      <c r="C115" s="36" t="s">
        <v>158</v>
      </c>
      <c r="D115" s="28">
        <v>0</v>
      </c>
      <c r="E115" s="52">
        <v>1000</v>
      </c>
      <c r="F115" s="27">
        <f t="shared" si="3"/>
        <v>0</v>
      </c>
      <c r="G115" s="27">
        <v>0</v>
      </c>
      <c r="H115" s="27">
        <v>0</v>
      </c>
      <c r="I115" s="27">
        <v>0</v>
      </c>
      <c r="J115" s="15" t="s">
        <v>229</v>
      </c>
      <c r="K115" s="15" t="s">
        <v>13</v>
      </c>
    </row>
    <row r="116" spans="2:11" ht="51">
      <c r="B116" s="41">
        <v>108</v>
      </c>
      <c r="C116" s="36" t="s">
        <v>159</v>
      </c>
      <c r="D116" s="28">
        <v>0</v>
      </c>
      <c r="E116" s="52">
        <v>1000</v>
      </c>
      <c r="F116" s="27">
        <f t="shared" si="3"/>
        <v>0</v>
      </c>
      <c r="G116" s="27">
        <v>0</v>
      </c>
      <c r="H116" s="27">
        <v>0</v>
      </c>
      <c r="I116" s="27">
        <v>0</v>
      </c>
      <c r="J116" s="15" t="s">
        <v>226</v>
      </c>
      <c r="K116" s="15" t="s">
        <v>13</v>
      </c>
    </row>
    <row r="117" spans="2:11" ht="51">
      <c r="B117" s="41">
        <v>109</v>
      </c>
      <c r="C117" s="36" t="s">
        <v>160</v>
      </c>
      <c r="D117" s="28">
        <v>0</v>
      </c>
      <c r="E117" s="52">
        <v>1000</v>
      </c>
      <c r="F117" s="27">
        <f t="shared" si="3"/>
        <v>0</v>
      </c>
      <c r="G117" s="27">
        <v>0</v>
      </c>
      <c r="H117" s="27">
        <v>0</v>
      </c>
      <c r="I117" s="27">
        <v>0</v>
      </c>
      <c r="J117" s="15" t="s">
        <v>226</v>
      </c>
      <c r="K117" s="15" t="s">
        <v>13</v>
      </c>
    </row>
    <row r="118" spans="2:11" ht="51">
      <c r="B118" s="41">
        <v>110</v>
      </c>
      <c r="C118" s="36" t="s">
        <v>161</v>
      </c>
      <c r="D118" s="28">
        <v>0</v>
      </c>
      <c r="E118" s="52">
        <v>1000</v>
      </c>
      <c r="F118" s="27">
        <f t="shared" si="3"/>
        <v>0</v>
      </c>
      <c r="G118" s="27">
        <v>0</v>
      </c>
      <c r="H118" s="27">
        <v>0</v>
      </c>
      <c r="I118" s="27">
        <v>0</v>
      </c>
      <c r="J118" s="15" t="s">
        <v>226</v>
      </c>
      <c r="K118" s="15" t="s">
        <v>13</v>
      </c>
    </row>
    <row r="119" spans="2:11" ht="89.25">
      <c r="B119" s="41">
        <v>111</v>
      </c>
      <c r="C119" s="36" t="s">
        <v>162</v>
      </c>
      <c r="D119" s="28">
        <v>0</v>
      </c>
      <c r="E119" s="52">
        <v>10000</v>
      </c>
      <c r="F119" s="27">
        <f t="shared" si="3"/>
        <v>0</v>
      </c>
      <c r="G119" s="27">
        <v>0</v>
      </c>
      <c r="H119" s="27">
        <v>0</v>
      </c>
      <c r="I119" s="27">
        <v>0</v>
      </c>
      <c r="J119" s="15" t="s">
        <v>230</v>
      </c>
      <c r="K119" s="15" t="s">
        <v>13</v>
      </c>
    </row>
    <row r="120" spans="2:11" ht="24.75" customHeight="1">
      <c r="B120" s="54" t="s">
        <v>17</v>
      </c>
      <c r="C120" s="55"/>
      <c r="D120" s="44">
        <f aca="true" t="shared" si="4" ref="D120:I120">SUM(D121:D137)</f>
        <v>2122000</v>
      </c>
      <c r="E120" s="44">
        <f t="shared" si="4"/>
        <v>604000</v>
      </c>
      <c r="F120" s="44">
        <f t="shared" si="4"/>
        <v>187675</v>
      </c>
      <c r="G120" s="44">
        <f t="shared" si="4"/>
        <v>187675</v>
      </c>
      <c r="H120" s="44">
        <f t="shared" si="4"/>
        <v>0</v>
      </c>
      <c r="I120" s="44">
        <f t="shared" si="4"/>
        <v>0</v>
      </c>
      <c r="J120" s="63"/>
      <c r="K120" s="63"/>
    </row>
    <row r="121" spans="2:11" ht="38.25">
      <c r="B121" s="41">
        <v>112</v>
      </c>
      <c r="C121" s="24" t="s">
        <v>47</v>
      </c>
      <c r="D121" s="33">
        <v>1000</v>
      </c>
      <c r="E121" s="33">
        <v>1000</v>
      </c>
      <c r="F121" s="37">
        <f>G121+H121</f>
        <v>0</v>
      </c>
      <c r="G121" s="33">
        <v>0</v>
      </c>
      <c r="H121" s="27">
        <v>0</v>
      </c>
      <c r="I121" s="27">
        <v>0</v>
      </c>
      <c r="J121" s="30" t="s">
        <v>231</v>
      </c>
      <c r="K121" s="30" t="s">
        <v>13</v>
      </c>
    </row>
    <row r="122" spans="2:11" ht="51">
      <c r="B122" s="41">
        <v>113</v>
      </c>
      <c r="C122" s="24" t="s">
        <v>48</v>
      </c>
      <c r="D122" s="25">
        <v>157000</v>
      </c>
      <c r="E122" s="33">
        <v>1000</v>
      </c>
      <c r="F122" s="37">
        <f aca="true" t="shared" si="5" ref="F122:F137">G122+H122</f>
        <v>0</v>
      </c>
      <c r="G122" s="33">
        <v>0</v>
      </c>
      <c r="H122" s="27">
        <v>0</v>
      </c>
      <c r="I122" s="27">
        <v>0</v>
      </c>
      <c r="J122" s="30" t="s">
        <v>232</v>
      </c>
      <c r="K122" s="30" t="s">
        <v>13</v>
      </c>
    </row>
    <row r="123" spans="2:11" ht="38.25">
      <c r="B123" s="41">
        <v>114</v>
      </c>
      <c r="C123" s="24" t="s">
        <v>68</v>
      </c>
      <c r="D123" s="33">
        <v>158000</v>
      </c>
      <c r="E123" s="33">
        <v>158000</v>
      </c>
      <c r="F123" s="37">
        <f t="shared" si="5"/>
        <v>157675</v>
      </c>
      <c r="G123" s="33">
        <v>157675</v>
      </c>
      <c r="H123" s="27">
        <v>0</v>
      </c>
      <c r="I123" s="27">
        <v>0</v>
      </c>
      <c r="J123" s="30" t="s">
        <v>31</v>
      </c>
      <c r="K123" s="30" t="s">
        <v>18</v>
      </c>
    </row>
    <row r="124" spans="2:11" ht="30">
      <c r="B124" s="41">
        <v>115</v>
      </c>
      <c r="C124" s="24" t="s">
        <v>69</v>
      </c>
      <c r="D124" s="33">
        <v>149000</v>
      </c>
      <c r="E124" s="33">
        <v>1000</v>
      </c>
      <c r="F124" s="37">
        <f t="shared" si="5"/>
        <v>0</v>
      </c>
      <c r="G124" s="33">
        <v>0</v>
      </c>
      <c r="H124" s="27">
        <v>0</v>
      </c>
      <c r="I124" s="27">
        <v>0</v>
      </c>
      <c r="J124" s="30" t="s">
        <v>91</v>
      </c>
      <c r="K124" s="30" t="s">
        <v>13</v>
      </c>
    </row>
    <row r="125" spans="2:11" ht="51">
      <c r="B125" s="41">
        <v>116</v>
      </c>
      <c r="C125" s="24" t="s">
        <v>70</v>
      </c>
      <c r="D125" s="25">
        <v>149000</v>
      </c>
      <c r="E125" s="33">
        <v>1000</v>
      </c>
      <c r="F125" s="37">
        <f t="shared" si="5"/>
        <v>0</v>
      </c>
      <c r="G125" s="33">
        <v>0</v>
      </c>
      <c r="H125" s="27">
        <v>0</v>
      </c>
      <c r="I125" s="27">
        <v>0</v>
      </c>
      <c r="J125" s="30" t="s">
        <v>233</v>
      </c>
      <c r="K125" s="30" t="s">
        <v>13</v>
      </c>
    </row>
    <row r="126" spans="2:11" ht="51">
      <c r="B126" s="41">
        <v>117</v>
      </c>
      <c r="C126" s="24" t="s">
        <v>71</v>
      </c>
      <c r="D126" s="25">
        <v>149000</v>
      </c>
      <c r="E126" s="33">
        <v>1000</v>
      </c>
      <c r="F126" s="37">
        <f t="shared" si="5"/>
        <v>0</v>
      </c>
      <c r="G126" s="33">
        <v>0</v>
      </c>
      <c r="H126" s="27">
        <v>0</v>
      </c>
      <c r="I126" s="27">
        <v>0</v>
      </c>
      <c r="J126" s="30" t="s">
        <v>233</v>
      </c>
      <c r="K126" s="30" t="s">
        <v>13</v>
      </c>
    </row>
    <row r="127" spans="2:11" ht="51">
      <c r="B127" s="41">
        <v>118</v>
      </c>
      <c r="C127" s="24" t="s">
        <v>72</v>
      </c>
      <c r="D127" s="25">
        <v>149000</v>
      </c>
      <c r="E127" s="33">
        <v>1000</v>
      </c>
      <c r="F127" s="37">
        <f t="shared" si="5"/>
        <v>0</v>
      </c>
      <c r="G127" s="33">
        <v>0</v>
      </c>
      <c r="H127" s="27">
        <v>0</v>
      </c>
      <c r="I127" s="27">
        <v>0</v>
      </c>
      <c r="J127" s="30" t="s">
        <v>233</v>
      </c>
      <c r="K127" s="30" t="s">
        <v>13</v>
      </c>
    </row>
    <row r="128" spans="2:11" ht="51">
      <c r="B128" s="41">
        <v>119</v>
      </c>
      <c r="C128" s="24" t="s">
        <v>73</v>
      </c>
      <c r="D128" s="25">
        <v>149000</v>
      </c>
      <c r="E128" s="33">
        <v>1000</v>
      </c>
      <c r="F128" s="37">
        <f t="shared" si="5"/>
        <v>0</v>
      </c>
      <c r="G128" s="33">
        <v>0</v>
      </c>
      <c r="H128" s="27">
        <v>0</v>
      </c>
      <c r="I128" s="27">
        <v>0</v>
      </c>
      <c r="J128" s="30" t="s">
        <v>233</v>
      </c>
      <c r="K128" s="30" t="s">
        <v>13</v>
      </c>
    </row>
    <row r="129" spans="2:11" ht="45">
      <c r="B129" s="41">
        <v>120</v>
      </c>
      <c r="C129" s="24" t="s">
        <v>74</v>
      </c>
      <c r="D129" s="29">
        <v>228000</v>
      </c>
      <c r="E129" s="33">
        <v>0</v>
      </c>
      <c r="F129" s="37">
        <f t="shared" si="5"/>
        <v>0</v>
      </c>
      <c r="G129" s="33">
        <v>0</v>
      </c>
      <c r="H129" s="27">
        <v>0</v>
      </c>
      <c r="I129" s="27">
        <v>0</v>
      </c>
      <c r="J129" s="30" t="s">
        <v>92</v>
      </c>
      <c r="K129" s="30" t="s">
        <v>13</v>
      </c>
    </row>
    <row r="130" spans="2:11" ht="51">
      <c r="B130" s="41">
        <v>121</v>
      </c>
      <c r="C130" s="24" t="s">
        <v>75</v>
      </c>
      <c r="D130" s="29">
        <v>228000</v>
      </c>
      <c r="E130" s="33">
        <v>1000</v>
      </c>
      <c r="F130" s="37">
        <f t="shared" si="5"/>
        <v>0</v>
      </c>
      <c r="G130" s="33">
        <v>0</v>
      </c>
      <c r="H130" s="27">
        <v>0</v>
      </c>
      <c r="I130" s="27">
        <v>0</v>
      </c>
      <c r="J130" s="30" t="s">
        <v>234</v>
      </c>
      <c r="K130" s="30" t="s">
        <v>13</v>
      </c>
    </row>
    <row r="131" spans="2:11" ht="75">
      <c r="B131" s="41">
        <v>122</v>
      </c>
      <c r="C131" s="24" t="s">
        <v>76</v>
      </c>
      <c r="D131" s="29">
        <v>225000</v>
      </c>
      <c r="E131" s="29">
        <v>225000</v>
      </c>
      <c r="F131" s="37">
        <f t="shared" si="5"/>
        <v>0</v>
      </c>
      <c r="G131" s="33">
        <v>0</v>
      </c>
      <c r="H131" s="27">
        <v>0</v>
      </c>
      <c r="I131" s="27">
        <v>0</v>
      </c>
      <c r="J131" s="30" t="s">
        <v>93</v>
      </c>
      <c r="K131" s="30" t="s">
        <v>13</v>
      </c>
    </row>
    <row r="132" spans="2:11" ht="38.25">
      <c r="B132" s="41">
        <v>123</v>
      </c>
      <c r="C132" s="53" t="s">
        <v>128</v>
      </c>
      <c r="D132" s="29">
        <v>50000</v>
      </c>
      <c r="E132" s="33">
        <v>1000</v>
      </c>
      <c r="F132" s="37">
        <f t="shared" si="5"/>
        <v>0</v>
      </c>
      <c r="G132" s="33">
        <v>0</v>
      </c>
      <c r="H132" s="27">
        <v>0</v>
      </c>
      <c r="I132" s="27">
        <v>0</v>
      </c>
      <c r="J132" s="30" t="s">
        <v>235</v>
      </c>
      <c r="K132" s="30" t="s">
        <v>13</v>
      </c>
    </row>
    <row r="133" spans="2:11" ht="38.25">
      <c r="B133" s="41">
        <v>124</v>
      </c>
      <c r="C133" s="24" t="s">
        <v>129</v>
      </c>
      <c r="D133" s="29">
        <v>60000</v>
      </c>
      <c r="E133" s="29">
        <v>60000</v>
      </c>
      <c r="F133" s="37">
        <f t="shared" si="5"/>
        <v>0</v>
      </c>
      <c r="G133" s="33">
        <v>0</v>
      </c>
      <c r="H133" s="27">
        <v>0</v>
      </c>
      <c r="I133" s="27">
        <v>0</v>
      </c>
      <c r="J133" s="30" t="s">
        <v>236</v>
      </c>
      <c r="K133" s="30" t="s">
        <v>13</v>
      </c>
    </row>
    <row r="134" spans="2:11" ht="38.25">
      <c r="B134" s="41">
        <v>125</v>
      </c>
      <c r="C134" s="24" t="s">
        <v>130</v>
      </c>
      <c r="D134" s="29">
        <v>170000</v>
      </c>
      <c r="E134" s="33">
        <v>1000</v>
      </c>
      <c r="F134" s="37">
        <f t="shared" si="5"/>
        <v>0</v>
      </c>
      <c r="G134" s="33">
        <v>0</v>
      </c>
      <c r="H134" s="27">
        <v>0</v>
      </c>
      <c r="I134" s="27">
        <v>0</v>
      </c>
      <c r="J134" s="30" t="s">
        <v>237</v>
      </c>
      <c r="K134" s="30" t="s">
        <v>13</v>
      </c>
    </row>
    <row r="135" spans="2:11" ht="38.25">
      <c r="B135" s="41">
        <v>126</v>
      </c>
      <c r="C135" s="35" t="s">
        <v>166</v>
      </c>
      <c r="D135" s="28">
        <v>0</v>
      </c>
      <c r="E135" s="31">
        <v>1000</v>
      </c>
      <c r="F135" s="37">
        <f t="shared" si="5"/>
        <v>0</v>
      </c>
      <c r="G135" s="33">
        <v>0</v>
      </c>
      <c r="H135" s="27">
        <v>0</v>
      </c>
      <c r="I135" s="27">
        <v>0</v>
      </c>
      <c r="J135" s="30" t="s">
        <v>238</v>
      </c>
      <c r="K135" s="30" t="s">
        <v>13</v>
      </c>
    </row>
    <row r="136" spans="2:11" ht="38.25">
      <c r="B136" s="41">
        <v>127</v>
      </c>
      <c r="C136" s="35" t="s">
        <v>167</v>
      </c>
      <c r="D136" s="28">
        <v>0</v>
      </c>
      <c r="E136" s="31">
        <v>50000</v>
      </c>
      <c r="F136" s="37">
        <f t="shared" si="5"/>
        <v>30000</v>
      </c>
      <c r="G136" s="33">
        <f>30000</f>
        <v>30000</v>
      </c>
      <c r="H136" s="27">
        <v>0</v>
      </c>
      <c r="I136" s="27">
        <v>0</v>
      </c>
      <c r="J136" s="30" t="s">
        <v>236</v>
      </c>
      <c r="K136" s="30" t="s">
        <v>18</v>
      </c>
    </row>
    <row r="137" spans="2:11" ht="45">
      <c r="B137" s="41">
        <v>128</v>
      </c>
      <c r="C137" s="53" t="s">
        <v>77</v>
      </c>
      <c r="D137" s="29">
        <v>100000</v>
      </c>
      <c r="E137" s="29">
        <v>100000</v>
      </c>
      <c r="F137" s="37">
        <f t="shared" si="5"/>
        <v>0</v>
      </c>
      <c r="G137" s="33">
        <v>0</v>
      </c>
      <c r="H137" s="27">
        <v>0</v>
      </c>
      <c r="I137" s="27">
        <v>0</v>
      </c>
      <c r="J137" s="30" t="s">
        <v>92</v>
      </c>
      <c r="K137" s="30" t="s">
        <v>13</v>
      </c>
    </row>
    <row r="138" spans="2:11" s="4" customFormat="1" ht="24.75" customHeight="1" thickBot="1">
      <c r="B138" s="23"/>
      <c r="C138" s="38" t="s">
        <v>24</v>
      </c>
      <c r="D138" s="39">
        <f aca="true" t="shared" si="6" ref="D138:I138">D9+D31+D58+D61+D120</f>
        <v>7341200</v>
      </c>
      <c r="E138" s="39">
        <f t="shared" si="6"/>
        <v>4500050</v>
      </c>
      <c r="F138" s="39">
        <f t="shared" si="6"/>
        <v>1952915</v>
      </c>
      <c r="G138" s="39">
        <f t="shared" si="6"/>
        <v>1952915</v>
      </c>
      <c r="H138" s="39">
        <f t="shared" si="6"/>
        <v>0</v>
      </c>
      <c r="I138" s="39">
        <f t="shared" si="6"/>
        <v>0</v>
      </c>
      <c r="J138" s="18"/>
      <c r="K138" s="17"/>
    </row>
    <row r="139" spans="2:10" s="4" customFormat="1" ht="12.75">
      <c r="B139" s="1"/>
      <c r="C139" s="7"/>
      <c r="D139" s="8"/>
      <c r="E139" s="9"/>
      <c r="F139" s="10"/>
      <c r="G139" s="10"/>
      <c r="H139" s="8"/>
      <c r="I139" s="8"/>
      <c r="J139" s="12"/>
    </row>
    <row r="141" spans="3:10" ht="12.75">
      <c r="C141" s="1" t="s">
        <v>19</v>
      </c>
      <c r="D141" s="12"/>
      <c r="F141" s="5"/>
      <c r="J141" s="4" t="s">
        <v>22</v>
      </c>
    </row>
    <row r="142" spans="3:11" ht="12.75">
      <c r="C142" s="1" t="s">
        <v>20</v>
      </c>
      <c r="D142" s="12"/>
      <c r="J142" s="70" t="s">
        <v>23</v>
      </c>
      <c r="K142" s="70"/>
    </row>
    <row r="143" ht="25.5">
      <c r="E143" s="2" t="s">
        <v>243</v>
      </c>
    </row>
    <row r="145" spans="4:5" ht="12.75">
      <c r="D145" s="14"/>
      <c r="E145" s="11"/>
    </row>
    <row r="150" spans="3:7" ht="12.75">
      <c r="C150" s="2" t="s">
        <v>244</v>
      </c>
      <c r="G150" s="2" t="s">
        <v>245</v>
      </c>
    </row>
  </sheetData>
  <sheetProtection/>
  <mergeCells count="21">
    <mergeCell ref="B58:C58"/>
    <mergeCell ref="H1:I1"/>
    <mergeCell ref="J142:K142"/>
    <mergeCell ref="B1:G2"/>
    <mergeCell ref="B61:C61"/>
    <mergeCell ref="B120:C120"/>
    <mergeCell ref="B9:C9"/>
    <mergeCell ref="B7:B8"/>
    <mergeCell ref="C7:C8"/>
    <mergeCell ref="J58:K58"/>
    <mergeCell ref="B3:K3"/>
    <mergeCell ref="B31:C31"/>
    <mergeCell ref="F7:I7"/>
    <mergeCell ref="B5:K5"/>
    <mergeCell ref="J7:J8"/>
    <mergeCell ref="D7:D8"/>
    <mergeCell ref="J120:K120"/>
    <mergeCell ref="J9:K9"/>
    <mergeCell ref="E7:E8"/>
    <mergeCell ref="K7:K8"/>
    <mergeCell ref="J61:K61"/>
  </mergeCells>
  <printOptions/>
  <pageMargins left="0.4" right="0" top="0" bottom="0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2023-05-16T06:31:08Z</cp:lastPrinted>
  <dcterms:created xsi:type="dcterms:W3CDTF">2016-04-14T07:58:38Z</dcterms:created>
  <dcterms:modified xsi:type="dcterms:W3CDTF">2023-06-07T06:38:36Z</dcterms:modified>
  <cp:category/>
  <cp:version/>
  <cp:contentType/>
  <cp:contentStatus/>
</cp:coreProperties>
</file>