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B1D65606-B818-45B8-AE58-1648F6C9AB92}" xr6:coauthVersionLast="47" xr6:coauthVersionMax="47" xr10:uidLastSave="{00000000-0000-0000-0000-000000000000}"/>
  <bookViews>
    <workbookView xWindow="-120" yWindow="-120" windowWidth="29040" windowHeight="15840" xr2:uid="{EBAF7D93-87C7-438C-8322-384A84D18992}"/>
  </bookViews>
  <sheets>
    <sheet name="ANEXA NR.1" sheetId="1" r:id="rId1"/>
  </sheets>
  <definedNames>
    <definedName name="_xlnm.Print_Area" localSheetId="0">'ANEXA NR.1'!$A$1:$L$546</definedName>
    <definedName name="_xlnm.Print_Titles" localSheetId="0">'ANEXA NR.1'!$8:$8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0" i="1" l="1"/>
  <c r="F540" i="1"/>
  <c r="L540" i="1" s="1"/>
  <c r="L265" i="1" s="1"/>
  <c r="I539" i="1"/>
  <c r="F539" i="1" s="1"/>
  <c r="F264" i="1" s="1"/>
  <c r="I538" i="1"/>
  <c r="F538" i="1" s="1"/>
  <c r="K537" i="1"/>
  <c r="J537" i="1"/>
  <c r="H537" i="1"/>
  <c r="G537" i="1"/>
  <c r="E537" i="1"/>
  <c r="D537" i="1"/>
  <c r="L536" i="1"/>
  <c r="L261" i="1" s="1"/>
  <c r="F536" i="1"/>
  <c r="F535" i="1"/>
  <c r="L535" i="1" s="1"/>
  <c r="L260" i="1" s="1"/>
  <c r="F534" i="1"/>
  <c r="K533" i="1"/>
  <c r="J533" i="1"/>
  <c r="I533" i="1"/>
  <c r="H533" i="1"/>
  <c r="G533" i="1"/>
  <c r="E533" i="1"/>
  <c r="D533" i="1"/>
  <c r="I532" i="1"/>
  <c r="F532" i="1"/>
  <c r="L532" i="1" s="1"/>
  <c r="I531" i="1"/>
  <c r="F531" i="1" s="1"/>
  <c r="I530" i="1"/>
  <c r="F530" i="1"/>
  <c r="K529" i="1"/>
  <c r="J529" i="1"/>
  <c r="I529" i="1"/>
  <c r="H529" i="1"/>
  <c r="G529" i="1"/>
  <c r="E529" i="1"/>
  <c r="E524" i="1" s="1"/>
  <c r="D529" i="1"/>
  <c r="I528" i="1"/>
  <c r="F528" i="1" s="1"/>
  <c r="I527" i="1"/>
  <c r="F527" i="1"/>
  <c r="F252" i="1" s="1"/>
  <c r="F526" i="1"/>
  <c r="K525" i="1"/>
  <c r="K524" i="1" s="1"/>
  <c r="J525" i="1"/>
  <c r="I525" i="1"/>
  <c r="H525" i="1"/>
  <c r="G525" i="1"/>
  <c r="E525" i="1"/>
  <c r="D525" i="1"/>
  <c r="I523" i="1"/>
  <c r="L522" i="1"/>
  <c r="K522" i="1"/>
  <c r="J522" i="1"/>
  <c r="H522" i="1"/>
  <c r="G522" i="1"/>
  <c r="E522" i="1"/>
  <c r="D522" i="1"/>
  <c r="I521" i="1"/>
  <c r="F521" i="1"/>
  <c r="F518" i="1" s="1"/>
  <c r="L518" i="1"/>
  <c r="L517" i="1" s="1"/>
  <c r="K518" i="1"/>
  <c r="K517" i="1" s="1"/>
  <c r="J518" i="1"/>
  <c r="J517" i="1" s="1"/>
  <c r="I518" i="1"/>
  <c r="H518" i="1"/>
  <c r="G518" i="1"/>
  <c r="E518" i="1"/>
  <c r="E517" i="1" s="1"/>
  <c r="D518" i="1"/>
  <c r="D517" i="1" s="1"/>
  <c r="I516" i="1"/>
  <c r="F516" i="1" s="1"/>
  <c r="F515" i="1" s="1"/>
  <c r="L515" i="1"/>
  <c r="K515" i="1"/>
  <c r="J515" i="1"/>
  <c r="I515" i="1"/>
  <c r="H515" i="1"/>
  <c r="G515" i="1"/>
  <c r="E515" i="1"/>
  <c r="D515" i="1"/>
  <c r="I514" i="1"/>
  <c r="F514" i="1" s="1"/>
  <c r="F185" i="1" s="1"/>
  <c r="I513" i="1"/>
  <c r="F513" i="1"/>
  <c r="I512" i="1"/>
  <c r="L511" i="1"/>
  <c r="K511" i="1"/>
  <c r="J511" i="1"/>
  <c r="H511" i="1"/>
  <c r="G511" i="1"/>
  <c r="E511" i="1"/>
  <c r="D511" i="1"/>
  <c r="I510" i="1"/>
  <c r="F510" i="1" s="1"/>
  <c r="F181" i="1" s="1"/>
  <c r="I509" i="1"/>
  <c r="F509" i="1"/>
  <c r="F180" i="1" s="1"/>
  <c r="I508" i="1"/>
  <c r="F508" i="1" s="1"/>
  <c r="L507" i="1"/>
  <c r="K507" i="1"/>
  <c r="J507" i="1"/>
  <c r="I507" i="1"/>
  <c r="H507" i="1"/>
  <c r="G507" i="1"/>
  <c r="E507" i="1"/>
  <c r="D507" i="1"/>
  <c r="I506" i="1"/>
  <c r="F506" i="1" s="1"/>
  <c r="I505" i="1"/>
  <c r="F505" i="1"/>
  <c r="L505" i="1" s="1"/>
  <c r="I504" i="1"/>
  <c r="F504" i="1" s="1"/>
  <c r="L504" i="1" s="1"/>
  <c r="I503" i="1"/>
  <c r="F503" i="1"/>
  <c r="L503" i="1" s="1"/>
  <c r="K502" i="1"/>
  <c r="I502" i="1"/>
  <c r="H502" i="1"/>
  <c r="F502" i="1" s="1"/>
  <c r="F236" i="1" s="1"/>
  <c r="G502" i="1"/>
  <c r="G236" i="1" s="1"/>
  <c r="I501" i="1"/>
  <c r="F501" i="1" s="1"/>
  <c r="L501" i="1" s="1"/>
  <c r="I500" i="1"/>
  <c r="F500" i="1" s="1"/>
  <c r="L500" i="1" s="1"/>
  <c r="I499" i="1"/>
  <c r="F499" i="1" s="1"/>
  <c r="L499" i="1" s="1"/>
  <c r="K498" i="1"/>
  <c r="I498" i="1"/>
  <c r="H498" i="1"/>
  <c r="H232" i="1" s="1"/>
  <c r="G498" i="1"/>
  <c r="G232" i="1" s="1"/>
  <c r="I497" i="1"/>
  <c r="F497" i="1"/>
  <c r="L497" i="1" s="1"/>
  <c r="I496" i="1"/>
  <c r="F496" i="1" s="1"/>
  <c r="L496" i="1" s="1"/>
  <c r="I495" i="1"/>
  <c r="F495" i="1"/>
  <c r="L495" i="1" s="1"/>
  <c r="K494" i="1"/>
  <c r="I494" i="1"/>
  <c r="H494" i="1"/>
  <c r="F494" i="1" s="1"/>
  <c r="F228" i="1" s="1"/>
  <c r="G494" i="1"/>
  <c r="I493" i="1"/>
  <c r="F493" i="1" s="1"/>
  <c r="L493" i="1" s="1"/>
  <c r="I492" i="1"/>
  <c r="F492" i="1"/>
  <c r="L492" i="1" s="1"/>
  <c r="I491" i="1"/>
  <c r="F491" i="1" s="1"/>
  <c r="L491" i="1" s="1"/>
  <c r="K490" i="1"/>
  <c r="K224" i="1" s="1"/>
  <c r="I490" i="1"/>
  <c r="H490" i="1"/>
  <c r="G490" i="1"/>
  <c r="G224" i="1" s="1"/>
  <c r="K486" i="1"/>
  <c r="H486" i="1"/>
  <c r="H220" i="1" s="1"/>
  <c r="G486" i="1"/>
  <c r="K482" i="1"/>
  <c r="K216" i="1" s="1"/>
  <c r="H482" i="1"/>
  <c r="G482" i="1"/>
  <c r="G216" i="1" s="1"/>
  <c r="K478" i="1"/>
  <c r="H478" i="1"/>
  <c r="G478" i="1"/>
  <c r="G212" i="1" s="1"/>
  <c r="K474" i="1"/>
  <c r="H474" i="1"/>
  <c r="G474" i="1"/>
  <c r="G208" i="1" s="1"/>
  <c r="K470" i="1"/>
  <c r="H470" i="1"/>
  <c r="H204" i="1" s="1"/>
  <c r="G470" i="1"/>
  <c r="K466" i="1"/>
  <c r="K200" i="1" s="1"/>
  <c r="H466" i="1"/>
  <c r="H200" i="1" s="1"/>
  <c r="G466" i="1"/>
  <c r="K462" i="1"/>
  <c r="H462" i="1"/>
  <c r="H461" i="1" s="1"/>
  <c r="G462" i="1"/>
  <c r="G196" i="1" s="1"/>
  <c r="I460" i="1"/>
  <c r="F460" i="1" s="1"/>
  <c r="L460" i="1" s="1"/>
  <c r="I459" i="1"/>
  <c r="F459" i="1" s="1"/>
  <c r="L458" i="1"/>
  <c r="I458" i="1"/>
  <c r="L457" i="1"/>
  <c r="I457" i="1"/>
  <c r="L456" i="1"/>
  <c r="I456" i="1"/>
  <c r="L455" i="1"/>
  <c r="I455" i="1"/>
  <c r="I157" i="1" s="1"/>
  <c r="L454" i="1"/>
  <c r="I454" i="1"/>
  <c r="L453" i="1"/>
  <c r="I453" i="1"/>
  <c r="L452" i="1"/>
  <c r="L154" i="1" s="1"/>
  <c r="L153" i="1" s="1"/>
  <c r="I452" i="1"/>
  <c r="I451" i="1" s="1"/>
  <c r="L451" i="1"/>
  <c r="K451" i="1"/>
  <c r="K430" i="1" s="1"/>
  <c r="K429" i="1" s="1"/>
  <c r="K428" i="1" s="1"/>
  <c r="J451" i="1"/>
  <c r="H451" i="1"/>
  <c r="G451" i="1"/>
  <c r="F451" i="1"/>
  <c r="E451" i="1"/>
  <c r="D451" i="1"/>
  <c r="I450" i="1"/>
  <c r="F450" i="1" s="1"/>
  <c r="I449" i="1"/>
  <c r="F449" i="1"/>
  <c r="L449" i="1" s="1"/>
  <c r="L151" i="1" s="1"/>
  <c r="I448" i="1"/>
  <c r="F448" i="1" s="1"/>
  <c r="F150" i="1" s="1"/>
  <c r="I447" i="1"/>
  <c r="I446" i="1" s="1"/>
  <c r="F447" i="1"/>
  <c r="F149" i="1" s="1"/>
  <c r="K446" i="1"/>
  <c r="J446" i="1"/>
  <c r="J430" i="1" s="1"/>
  <c r="J429" i="1" s="1"/>
  <c r="J428" i="1" s="1"/>
  <c r="H446" i="1"/>
  <c r="G446" i="1"/>
  <c r="E446" i="1"/>
  <c r="D446" i="1"/>
  <c r="D430" i="1" s="1"/>
  <c r="D429" i="1" s="1"/>
  <c r="D428" i="1" s="1"/>
  <c r="L445" i="1"/>
  <c r="L147" i="1" s="1"/>
  <c r="I445" i="1"/>
  <c r="F445" i="1"/>
  <c r="I444" i="1"/>
  <c r="I146" i="1" s="1"/>
  <c r="F444" i="1"/>
  <c r="L444" i="1" s="1"/>
  <c r="L146" i="1" s="1"/>
  <c r="I443" i="1"/>
  <c r="F443" i="1" s="1"/>
  <c r="I442" i="1"/>
  <c r="F442" i="1"/>
  <c r="L442" i="1" s="1"/>
  <c r="I441" i="1"/>
  <c r="F441" i="1"/>
  <c r="L441" i="1" s="1"/>
  <c r="L143" i="1" s="1"/>
  <c r="I440" i="1"/>
  <c r="F440" i="1"/>
  <c r="L440" i="1" s="1"/>
  <c r="I439" i="1"/>
  <c r="I141" i="1" s="1"/>
  <c r="I438" i="1"/>
  <c r="F438" i="1" s="1"/>
  <c r="F140" i="1" s="1"/>
  <c r="K437" i="1"/>
  <c r="J437" i="1"/>
  <c r="H437" i="1"/>
  <c r="G437" i="1"/>
  <c r="E437" i="1"/>
  <c r="D437" i="1"/>
  <c r="I436" i="1"/>
  <c r="F436" i="1"/>
  <c r="L436" i="1" s="1"/>
  <c r="L138" i="1" s="1"/>
  <c r="I435" i="1"/>
  <c r="F435" i="1" s="1"/>
  <c r="L435" i="1" s="1"/>
  <c r="I434" i="1"/>
  <c r="F434" i="1" s="1"/>
  <c r="I433" i="1"/>
  <c r="F433" i="1" s="1"/>
  <c r="I432" i="1"/>
  <c r="F432" i="1"/>
  <c r="F134" i="1" s="1"/>
  <c r="L431" i="1"/>
  <c r="I431" i="1"/>
  <c r="E430" i="1"/>
  <c r="E429" i="1" s="1"/>
  <c r="E428" i="1" s="1"/>
  <c r="L427" i="1"/>
  <c r="I427" i="1"/>
  <c r="F426" i="1"/>
  <c r="L426" i="1" s="1"/>
  <c r="L425" i="1"/>
  <c r="I425" i="1"/>
  <c r="L424" i="1"/>
  <c r="L423" i="1" s="1"/>
  <c r="K424" i="1"/>
  <c r="K423" i="1" s="1"/>
  <c r="J424" i="1"/>
  <c r="J423" i="1" s="1"/>
  <c r="H424" i="1"/>
  <c r="H423" i="1" s="1"/>
  <c r="G424" i="1"/>
  <c r="F424" i="1"/>
  <c r="F423" i="1" s="1"/>
  <c r="E424" i="1"/>
  <c r="E423" i="1" s="1"/>
  <c r="D424" i="1"/>
  <c r="G423" i="1"/>
  <c r="D423" i="1"/>
  <c r="I422" i="1"/>
  <c r="F422" i="1" s="1"/>
  <c r="L422" i="1" s="1"/>
  <c r="L119" i="1" s="1"/>
  <c r="E422" i="1"/>
  <c r="I421" i="1"/>
  <c r="F421" i="1"/>
  <c r="L421" i="1" s="1"/>
  <c r="L420" i="1"/>
  <c r="L117" i="1" s="1"/>
  <c r="I420" i="1"/>
  <c r="I419" i="1"/>
  <c r="F419" i="1" s="1"/>
  <c r="L419" i="1" s="1"/>
  <c r="I418" i="1"/>
  <c r="F418" i="1" s="1"/>
  <c r="L418" i="1" s="1"/>
  <c r="L115" i="1" s="1"/>
  <c r="K417" i="1"/>
  <c r="K416" i="1" s="1"/>
  <c r="J417" i="1"/>
  <c r="H417" i="1"/>
  <c r="G417" i="1"/>
  <c r="G416" i="1" s="1"/>
  <c r="E417" i="1"/>
  <c r="E416" i="1" s="1"/>
  <c r="D417" i="1"/>
  <c r="D416" i="1" s="1"/>
  <c r="J416" i="1"/>
  <c r="H416" i="1"/>
  <c r="I415" i="1"/>
  <c r="F415" i="1"/>
  <c r="F111" i="1" s="1"/>
  <c r="I414" i="1"/>
  <c r="K413" i="1"/>
  <c r="J413" i="1"/>
  <c r="H413" i="1"/>
  <c r="G413" i="1"/>
  <c r="E413" i="1"/>
  <c r="D413" i="1"/>
  <c r="I412" i="1"/>
  <c r="F412" i="1" s="1"/>
  <c r="L412" i="1" s="1"/>
  <c r="I411" i="1"/>
  <c r="F411" i="1" s="1"/>
  <c r="L410" i="1"/>
  <c r="I410" i="1"/>
  <c r="L409" i="1"/>
  <c r="I409" i="1"/>
  <c r="K408" i="1"/>
  <c r="K407" i="1" s="1"/>
  <c r="K406" i="1" s="1"/>
  <c r="J408" i="1"/>
  <c r="H408" i="1"/>
  <c r="G408" i="1"/>
  <c r="G407" i="1" s="1"/>
  <c r="G406" i="1" s="1"/>
  <c r="E408" i="1"/>
  <c r="E407" i="1" s="1"/>
  <c r="E406" i="1" s="1"/>
  <c r="D408" i="1"/>
  <c r="L405" i="1"/>
  <c r="L404" i="1" s="1"/>
  <c r="L403" i="1" s="1"/>
  <c r="L402" i="1" s="1"/>
  <c r="I405" i="1"/>
  <c r="K404" i="1"/>
  <c r="K403" i="1" s="1"/>
  <c r="K402" i="1" s="1"/>
  <c r="J404" i="1"/>
  <c r="J403" i="1" s="1"/>
  <c r="I404" i="1"/>
  <c r="I403" i="1" s="1"/>
  <c r="I402" i="1" s="1"/>
  <c r="H404" i="1"/>
  <c r="H403" i="1" s="1"/>
  <c r="H402" i="1" s="1"/>
  <c r="G404" i="1"/>
  <c r="F404" i="1"/>
  <c r="F403" i="1" s="1"/>
  <c r="F402" i="1" s="1"/>
  <c r="E404" i="1"/>
  <c r="E403" i="1" s="1"/>
  <c r="E402" i="1" s="1"/>
  <c r="E401" i="1" s="1"/>
  <c r="D404" i="1"/>
  <c r="D403" i="1" s="1"/>
  <c r="D402" i="1" s="1"/>
  <c r="G403" i="1"/>
  <c r="G402" i="1" s="1"/>
  <c r="J402" i="1"/>
  <c r="I398" i="1"/>
  <c r="F398" i="1"/>
  <c r="L398" i="1" s="1"/>
  <c r="L194" i="1" s="1"/>
  <c r="I397" i="1"/>
  <c r="I396" i="1"/>
  <c r="F396" i="1" s="1"/>
  <c r="F240" i="1" s="1"/>
  <c r="L395" i="1"/>
  <c r="L191" i="1" s="1"/>
  <c r="I395" i="1"/>
  <c r="I191" i="1" s="1"/>
  <c r="L394" i="1"/>
  <c r="I394" i="1"/>
  <c r="L393" i="1"/>
  <c r="I393" i="1"/>
  <c r="L392" i="1"/>
  <c r="L188" i="1" s="1"/>
  <c r="I392" i="1"/>
  <c r="L391" i="1"/>
  <c r="L187" i="1" s="1"/>
  <c r="I391" i="1"/>
  <c r="I187" i="1" s="1"/>
  <c r="K390" i="1"/>
  <c r="J390" i="1"/>
  <c r="H390" i="1"/>
  <c r="G390" i="1"/>
  <c r="E390" i="1"/>
  <c r="D390" i="1"/>
  <c r="L389" i="1"/>
  <c r="I389" i="1"/>
  <c r="I388" i="1"/>
  <c r="F388" i="1"/>
  <c r="L388" i="1" s="1"/>
  <c r="L173" i="1" s="1"/>
  <c r="I387" i="1"/>
  <c r="F387" i="1" s="1"/>
  <c r="I386" i="1"/>
  <c r="F386" i="1" s="1"/>
  <c r="L386" i="1" s="1"/>
  <c r="I385" i="1"/>
  <c r="F385" i="1" s="1"/>
  <c r="I384" i="1"/>
  <c r="F384" i="1" s="1"/>
  <c r="L384" i="1" s="1"/>
  <c r="L383" i="1"/>
  <c r="I383" i="1"/>
  <c r="L382" i="1"/>
  <c r="L166" i="1" s="1"/>
  <c r="I382" i="1"/>
  <c r="L381" i="1"/>
  <c r="L165" i="1" s="1"/>
  <c r="I381" i="1"/>
  <c r="I165" i="1" s="1"/>
  <c r="I380" i="1"/>
  <c r="F380" i="1"/>
  <c r="L379" i="1"/>
  <c r="L163" i="1" s="1"/>
  <c r="I379" i="1"/>
  <c r="I163" i="1" s="1"/>
  <c r="L378" i="1"/>
  <c r="I378" i="1"/>
  <c r="L377" i="1"/>
  <c r="I377" i="1"/>
  <c r="L376" i="1"/>
  <c r="L159" i="1" s="1"/>
  <c r="I376" i="1"/>
  <c r="K375" i="1"/>
  <c r="K374" i="1" s="1"/>
  <c r="K373" i="1" s="1"/>
  <c r="J375" i="1"/>
  <c r="H375" i="1"/>
  <c r="H374" i="1" s="1"/>
  <c r="H373" i="1" s="1"/>
  <c r="G375" i="1"/>
  <c r="G374" i="1" s="1"/>
  <c r="G373" i="1" s="1"/>
  <c r="E375" i="1"/>
  <c r="E374" i="1" s="1"/>
  <c r="E373" i="1" s="1"/>
  <c r="D375" i="1"/>
  <c r="D374" i="1" s="1"/>
  <c r="D373" i="1" s="1"/>
  <c r="F372" i="1"/>
  <c r="F365" i="1" s="1"/>
  <c r="L371" i="1"/>
  <c r="I371" i="1"/>
  <c r="L370" i="1"/>
  <c r="I370" i="1"/>
  <c r="L369" i="1"/>
  <c r="I369" i="1"/>
  <c r="L368" i="1"/>
  <c r="I368" i="1"/>
  <c r="L367" i="1"/>
  <c r="L366" i="1" s="1"/>
  <c r="L365" i="1" s="1"/>
  <c r="I367" i="1"/>
  <c r="K366" i="1"/>
  <c r="K365" i="1" s="1"/>
  <c r="J366" i="1"/>
  <c r="H366" i="1"/>
  <c r="G366" i="1"/>
  <c r="F366" i="1"/>
  <c r="E366" i="1"/>
  <c r="D366" i="1"/>
  <c r="J365" i="1"/>
  <c r="I365" i="1"/>
  <c r="H365" i="1"/>
  <c r="G365" i="1"/>
  <c r="E365" i="1"/>
  <c r="D365" i="1"/>
  <c r="I364" i="1"/>
  <c r="I112" i="1" s="1"/>
  <c r="I363" i="1"/>
  <c r="F363" i="1"/>
  <c r="L363" i="1" s="1"/>
  <c r="L109" i="1" s="1"/>
  <c r="I362" i="1"/>
  <c r="F362" i="1" s="1"/>
  <c r="J361" i="1"/>
  <c r="H361" i="1"/>
  <c r="G361" i="1"/>
  <c r="G337" i="1" s="1"/>
  <c r="E361" i="1"/>
  <c r="D361" i="1"/>
  <c r="L360" i="1"/>
  <c r="L106" i="1" s="1"/>
  <c r="F360" i="1"/>
  <c r="L359" i="1"/>
  <c r="I359" i="1"/>
  <c r="I104" i="1" s="1"/>
  <c r="I103" i="1" s="1"/>
  <c r="L358" i="1"/>
  <c r="I358" i="1"/>
  <c r="I100" i="1" s="1"/>
  <c r="L357" i="1"/>
  <c r="L98" i="1" s="1"/>
  <c r="F357" i="1"/>
  <c r="F354" i="1" s="1"/>
  <c r="L356" i="1"/>
  <c r="L97" i="1" s="1"/>
  <c r="L355" i="1"/>
  <c r="I355" i="1"/>
  <c r="I354" i="1" s="1"/>
  <c r="K354" i="1"/>
  <c r="J354" i="1"/>
  <c r="H354" i="1"/>
  <c r="G354" i="1"/>
  <c r="E354" i="1"/>
  <c r="D354" i="1"/>
  <c r="L353" i="1"/>
  <c r="L94" i="1" s="1"/>
  <c r="F353" i="1"/>
  <c r="I352" i="1"/>
  <c r="F352" i="1"/>
  <c r="L352" i="1" s="1"/>
  <c r="L93" i="1" s="1"/>
  <c r="L351" i="1"/>
  <c r="L92" i="1" s="1"/>
  <c r="I351" i="1"/>
  <c r="I350" i="1"/>
  <c r="F350" i="1" s="1"/>
  <c r="K349" i="1"/>
  <c r="J349" i="1"/>
  <c r="H349" i="1"/>
  <c r="G349" i="1"/>
  <c r="E349" i="1"/>
  <c r="D349" i="1"/>
  <c r="F348" i="1"/>
  <c r="L348" i="1" s="1"/>
  <c r="F347" i="1"/>
  <c r="L347" i="1" s="1"/>
  <c r="J346" i="1"/>
  <c r="I346" i="1"/>
  <c r="H346" i="1"/>
  <c r="G346" i="1"/>
  <c r="E346" i="1"/>
  <c r="D346" i="1"/>
  <c r="F345" i="1"/>
  <c r="L345" i="1" s="1"/>
  <c r="F344" i="1"/>
  <c r="L344" i="1" s="1"/>
  <c r="L85" i="1" s="1"/>
  <c r="L343" i="1"/>
  <c r="I343" i="1"/>
  <c r="L342" i="1"/>
  <c r="I342" i="1"/>
  <c r="L341" i="1"/>
  <c r="L82" i="1" s="1"/>
  <c r="I341" i="1"/>
  <c r="F340" i="1"/>
  <c r="L339" i="1"/>
  <c r="I339" i="1"/>
  <c r="K338" i="1"/>
  <c r="K337" i="1" s="1"/>
  <c r="J338" i="1"/>
  <c r="I338" i="1"/>
  <c r="H338" i="1"/>
  <c r="G338" i="1"/>
  <c r="E338" i="1"/>
  <c r="D338" i="1"/>
  <c r="H337" i="1"/>
  <c r="F336" i="1"/>
  <c r="K335" i="1"/>
  <c r="J335" i="1"/>
  <c r="I335" i="1"/>
  <c r="H335" i="1"/>
  <c r="G335" i="1"/>
  <c r="E335" i="1"/>
  <c r="D335" i="1"/>
  <c r="F334" i="1"/>
  <c r="L334" i="1" s="1"/>
  <c r="L75" i="1" s="1"/>
  <c r="F333" i="1"/>
  <c r="L333" i="1" s="1"/>
  <c r="K332" i="1"/>
  <c r="J332" i="1"/>
  <c r="I332" i="1"/>
  <c r="H332" i="1"/>
  <c r="G332" i="1"/>
  <c r="E332" i="1"/>
  <c r="D332" i="1"/>
  <c r="I331" i="1"/>
  <c r="J330" i="1"/>
  <c r="J327" i="1" s="1"/>
  <c r="J326" i="1" s="1"/>
  <c r="H330" i="1"/>
  <c r="E330" i="1"/>
  <c r="D330" i="1"/>
  <c r="D327" i="1" s="1"/>
  <c r="D326" i="1" s="1"/>
  <c r="L329" i="1"/>
  <c r="I329" i="1"/>
  <c r="L328" i="1"/>
  <c r="I328" i="1"/>
  <c r="K327" i="1"/>
  <c r="K326" i="1" s="1"/>
  <c r="K325" i="1" s="1"/>
  <c r="G327" i="1"/>
  <c r="E327" i="1"/>
  <c r="E326" i="1" s="1"/>
  <c r="I324" i="1"/>
  <c r="I323" i="1" s="1"/>
  <c r="I322" i="1" s="1"/>
  <c r="F324" i="1"/>
  <c r="F65" i="1" s="1"/>
  <c r="F64" i="1" s="1"/>
  <c r="F63" i="1" s="1"/>
  <c r="K323" i="1"/>
  <c r="K322" i="1" s="1"/>
  <c r="J323" i="1"/>
  <c r="H323" i="1"/>
  <c r="G323" i="1"/>
  <c r="G322" i="1" s="1"/>
  <c r="E323" i="1"/>
  <c r="E322" i="1" s="1"/>
  <c r="D323" i="1"/>
  <c r="D322" i="1" s="1"/>
  <c r="J322" i="1"/>
  <c r="H322" i="1"/>
  <c r="L321" i="1"/>
  <c r="L62" i="1" s="1"/>
  <c r="I321" i="1"/>
  <c r="I320" i="1"/>
  <c r="F320" i="1" s="1"/>
  <c r="L320" i="1" s="1"/>
  <c r="F319" i="1"/>
  <c r="L319" i="1" s="1"/>
  <c r="L60" i="1" s="1"/>
  <c r="L318" i="1"/>
  <c r="F318" i="1"/>
  <c r="F317" i="1" s="1"/>
  <c r="K317" i="1"/>
  <c r="K316" i="1" s="1"/>
  <c r="J317" i="1"/>
  <c r="J316" i="1" s="1"/>
  <c r="J304" i="1" s="1"/>
  <c r="I317" i="1"/>
  <c r="I316" i="1" s="1"/>
  <c r="H317" i="1"/>
  <c r="H316" i="1" s="1"/>
  <c r="G317" i="1"/>
  <c r="G316" i="1" s="1"/>
  <c r="E317" i="1"/>
  <c r="E316" i="1" s="1"/>
  <c r="D317" i="1"/>
  <c r="D316" i="1" s="1"/>
  <c r="L315" i="1"/>
  <c r="I315" i="1"/>
  <c r="I314" i="1"/>
  <c r="I313" i="1" s="1"/>
  <c r="F314" i="1"/>
  <c r="L314" i="1" s="1"/>
  <c r="L313" i="1" s="1"/>
  <c r="J313" i="1"/>
  <c r="H313" i="1"/>
  <c r="G313" i="1"/>
  <c r="E313" i="1"/>
  <c r="D313" i="1"/>
  <c r="F312" i="1"/>
  <c r="K311" i="1"/>
  <c r="J311" i="1"/>
  <c r="I311" i="1"/>
  <c r="H311" i="1"/>
  <c r="G311" i="1"/>
  <c r="E311" i="1"/>
  <c r="D311" i="1"/>
  <c r="I310" i="1"/>
  <c r="I51" i="1" s="1"/>
  <c r="F310" i="1"/>
  <c r="L310" i="1" s="1"/>
  <c r="L51" i="1" s="1"/>
  <c r="I309" i="1"/>
  <c r="F308" i="1"/>
  <c r="L308" i="1" s="1"/>
  <c r="I307" i="1"/>
  <c r="F307" i="1"/>
  <c r="L307" i="1" s="1"/>
  <c r="L47" i="1" s="1"/>
  <c r="L306" i="1"/>
  <c r="I306" i="1"/>
  <c r="K305" i="1"/>
  <c r="J305" i="1"/>
  <c r="H305" i="1"/>
  <c r="H304" i="1" s="1"/>
  <c r="G305" i="1"/>
  <c r="E305" i="1"/>
  <c r="D305" i="1"/>
  <c r="D304" i="1" s="1"/>
  <c r="F303" i="1"/>
  <c r="L303" i="1" s="1"/>
  <c r="L43" i="1" s="1"/>
  <c r="E303" i="1"/>
  <c r="F302" i="1"/>
  <c r="L302" i="1" s="1"/>
  <c r="L42" i="1" s="1"/>
  <c r="F301" i="1"/>
  <c r="L301" i="1" s="1"/>
  <c r="L41" i="1" s="1"/>
  <c r="F300" i="1"/>
  <c r="L300" i="1" s="1"/>
  <c r="L40" i="1" s="1"/>
  <c r="F299" i="1"/>
  <c r="L299" i="1" s="1"/>
  <c r="K298" i="1"/>
  <c r="J298" i="1"/>
  <c r="I298" i="1"/>
  <c r="H298" i="1"/>
  <c r="G298" i="1"/>
  <c r="E298" i="1"/>
  <c r="D298" i="1"/>
  <c r="L297" i="1"/>
  <c r="L295" i="1" s="1"/>
  <c r="F297" i="1"/>
  <c r="F296" i="1"/>
  <c r="L296" i="1" s="1"/>
  <c r="K295" i="1"/>
  <c r="J295" i="1"/>
  <c r="J294" i="1" s="1"/>
  <c r="J293" i="1" s="1"/>
  <c r="I295" i="1"/>
  <c r="H295" i="1"/>
  <c r="G295" i="1"/>
  <c r="F295" i="1"/>
  <c r="E295" i="1"/>
  <c r="E294" i="1" s="1"/>
  <c r="D295" i="1"/>
  <c r="D294" i="1" s="1"/>
  <c r="D293" i="1" s="1"/>
  <c r="H294" i="1"/>
  <c r="H293" i="1" s="1"/>
  <c r="G294" i="1"/>
  <c r="G293" i="1" s="1"/>
  <c r="E293" i="1"/>
  <c r="L292" i="1"/>
  <c r="L291" i="1" s="1"/>
  <c r="I292" i="1"/>
  <c r="I291" i="1" s="1"/>
  <c r="K291" i="1"/>
  <c r="K290" i="1" s="1"/>
  <c r="J291" i="1"/>
  <c r="H291" i="1"/>
  <c r="G291" i="1"/>
  <c r="G290" i="1" s="1"/>
  <c r="F291" i="1"/>
  <c r="E291" i="1"/>
  <c r="E290" i="1" s="1"/>
  <c r="D291" i="1"/>
  <c r="D290" i="1" s="1"/>
  <c r="I290" i="1"/>
  <c r="F289" i="1"/>
  <c r="J288" i="1"/>
  <c r="J287" i="1" s="1"/>
  <c r="I288" i="1"/>
  <c r="H288" i="1"/>
  <c r="G288" i="1"/>
  <c r="G287" i="1" s="1"/>
  <c r="F288" i="1"/>
  <c r="F287" i="1" s="1"/>
  <c r="E288" i="1"/>
  <c r="E287" i="1" s="1"/>
  <c r="D288" i="1"/>
  <c r="D287" i="1" s="1"/>
  <c r="I287" i="1"/>
  <c r="H287" i="1"/>
  <c r="I286" i="1"/>
  <c r="F286" i="1" s="1"/>
  <c r="F26" i="1" s="1"/>
  <c r="I285" i="1"/>
  <c r="I25" i="1" s="1"/>
  <c r="L284" i="1"/>
  <c r="I284" i="1"/>
  <c r="I283" i="1"/>
  <c r="I23" i="1" s="1"/>
  <c r="K282" i="1"/>
  <c r="J282" i="1"/>
  <c r="H282" i="1"/>
  <c r="G282" i="1"/>
  <c r="E282" i="1"/>
  <c r="D282" i="1"/>
  <c r="I281" i="1"/>
  <c r="F281" i="1" s="1"/>
  <c r="F279" i="1" s="1"/>
  <c r="L280" i="1"/>
  <c r="I280" i="1"/>
  <c r="I20" i="1" s="1"/>
  <c r="I19" i="1" s="1"/>
  <c r="K279" i="1"/>
  <c r="J279" i="1"/>
  <c r="J278" i="1" s="1"/>
  <c r="H279" i="1"/>
  <c r="H278" i="1" s="1"/>
  <c r="G279" i="1"/>
  <c r="G278" i="1" s="1"/>
  <c r="E279" i="1"/>
  <c r="D279" i="1"/>
  <c r="D278" i="1"/>
  <c r="I277" i="1"/>
  <c r="F277" i="1" s="1"/>
  <c r="K276" i="1"/>
  <c r="K275" i="1" s="1"/>
  <c r="J276" i="1"/>
  <c r="J275" i="1" s="1"/>
  <c r="I276" i="1"/>
  <c r="I275" i="1" s="1"/>
  <c r="H276" i="1"/>
  <c r="H275" i="1" s="1"/>
  <c r="H274" i="1" s="1"/>
  <c r="G276" i="1"/>
  <c r="G275" i="1" s="1"/>
  <c r="G274" i="1" s="1"/>
  <c r="E276" i="1"/>
  <c r="E275" i="1" s="1"/>
  <c r="D276" i="1"/>
  <c r="D275" i="1" s="1"/>
  <c r="K265" i="1"/>
  <c r="J265" i="1"/>
  <c r="I265" i="1"/>
  <c r="H265" i="1"/>
  <c r="G265" i="1"/>
  <c r="E265" i="1"/>
  <c r="D265" i="1"/>
  <c r="K264" i="1"/>
  <c r="J264" i="1"/>
  <c r="H264" i="1"/>
  <c r="H262" i="1" s="1"/>
  <c r="G264" i="1"/>
  <c r="E264" i="1"/>
  <c r="D264" i="1"/>
  <c r="K263" i="1"/>
  <c r="J263" i="1"/>
  <c r="I263" i="1"/>
  <c r="H263" i="1"/>
  <c r="G263" i="1"/>
  <c r="E263" i="1"/>
  <c r="D263" i="1"/>
  <c r="D262" i="1" s="1"/>
  <c r="K261" i="1"/>
  <c r="J261" i="1"/>
  <c r="I261" i="1"/>
  <c r="H261" i="1"/>
  <c r="G261" i="1"/>
  <c r="F261" i="1"/>
  <c r="E261" i="1"/>
  <c r="D261" i="1"/>
  <c r="K260" i="1"/>
  <c r="J260" i="1"/>
  <c r="I260" i="1"/>
  <c r="H260" i="1"/>
  <c r="G260" i="1"/>
  <c r="F260" i="1"/>
  <c r="E260" i="1"/>
  <c r="D260" i="1"/>
  <c r="K259" i="1"/>
  <c r="J259" i="1"/>
  <c r="I259" i="1"/>
  <c r="I258" i="1" s="1"/>
  <c r="H259" i="1"/>
  <c r="G259" i="1"/>
  <c r="F259" i="1"/>
  <c r="E259" i="1"/>
  <c r="E258" i="1" s="1"/>
  <c r="D259" i="1"/>
  <c r="D258" i="1" s="1"/>
  <c r="J258" i="1"/>
  <c r="J257" i="1"/>
  <c r="I257" i="1" s="1"/>
  <c r="F257" i="1" s="1"/>
  <c r="L257" i="1" s="1"/>
  <c r="E257" i="1"/>
  <c r="D257" i="1"/>
  <c r="K256" i="1"/>
  <c r="K254" i="1" s="1"/>
  <c r="J256" i="1"/>
  <c r="J254" i="1" s="1"/>
  <c r="I256" i="1"/>
  <c r="H256" i="1"/>
  <c r="G256" i="1"/>
  <c r="E256" i="1"/>
  <c r="D256" i="1"/>
  <c r="K255" i="1"/>
  <c r="J255" i="1"/>
  <c r="I255" i="1"/>
  <c r="H255" i="1"/>
  <c r="G255" i="1"/>
  <c r="G254" i="1" s="1"/>
  <c r="E255" i="1"/>
  <c r="D255" i="1"/>
  <c r="E254" i="1"/>
  <c r="K253" i="1"/>
  <c r="J253" i="1"/>
  <c r="I253" i="1"/>
  <c r="H253" i="1"/>
  <c r="G253" i="1"/>
  <c r="E253" i="1"/>
  <c r="D253" i="1"/>
  <c r="D250" i="1" s="1"/>
  <c r="K252" i="1"/>
  <c r="J252" i="1"/>
  <c r="I252" i="1"/>
  <c r="H252" i="1"/>
  <c r="G252" i="1"/>
  <c r="E252" i="1"/>
  <c r="D252" i="1"/>
  <c r="K251" i="1"/>
  <c r="K250" i="1" s="1"/>
  <c r="J251" i="1"/>
  <c r="I251" i="1"/>
  <c r="I250" i="1" s="1"/>
  <c r="H251" i="1"/>
  <c r="G251" i="1"/>
  <c r="F251" i="1"/>
  <c r="E251" i="1"/>
  <c r="D251" i="1"/>
  <c r="L248" i="1"/>
  <c r="L247" i="1" s="1"/>
  <c r="K248" i="1"/>
  <c r="K247" i="1" s="1"/>
  <c r="J248" i="1"/>
  <c r="H248" i="1"/>
  <c r="G248" i="1"/>
  <c r="G247" i="1" s="1"/>
  <c r="G242" i="1" s="1"/>
  <c r="E248" i="1"/>
  <c r="E247" i="1" s="1"/>
  <c r="D248" i="1"/>
  <c r="D247" i="1" s="1"/>
  <c r="J247" i="1"/>
  <c r="H247" i="1"/>
  <c r="J246" i="1"/>
  <c r="I246" i="1" s="1"/>
  <c r="E246" i="1"/>
  <c r="L243" i="1"/>
  <c r="K243" i="1"/>
  <c r="J243" i="1"/>
  <c r="H243" i="1"/>
  <c r="H242" i="1" s="1"/>
  <c r="G243" i="1"/>
  <c r="E243" i="1"/>
  <c r="D243" i="1"/>
  <c r="L240" i="1"/>
  <c r="K240" i="1"/>
  <c r="J240" i="1"/>
  <c r="I240" i="1"/>
  <c r="H240" i="1"/>
  <c r="G240" i="1"/>
  <c r="E240" i="1"/>
  <c r="D240" i="1"/>
  <c r="K239" i="1"/>
  <c r="J239" i="1"/>
  <c r="I239" i="1"/>
  <c r="F239" i="1" s="1"/>
  <c r="L239" i="1" s="1"/>
  <c r="H239" i="1"/>
  <c r="G239" i="1"/>
  <c r="E239" i="1"/>
  <c r="D239" i="1"/>
  <c r="K238" i="1"/>
  <c r="J238" i="1"/>
  <c r="I238" i="1"/>
  <c r="H238" i="1"/>
  <c r="G238" i="1"/>
  <c r="E238" i="1"/>
  <c r="D238" i="1"/>
  <c r="K237" i="1"/>
  <c r="J237" i="1"/>
  <c r="I237" i="1" s="1"/>
  <c r="F237" i="1" s="1"/>
  <c r="L237" i="1" s="1"/>
  <c r="H237" i="1"/>
  <c r="G237" i="1"/>
  <c r="E237" i="1"/>
  <c r="D237" i="1"/>
  <c r="K236" i="1"/>
  <c r="J236" i="1"/>
  <c r="I236" i="1"/>
  <c r="H236" i="1"/>
  <c r="E236" i="1"/>
  <c r="D236" i="1"/>
  <c r="K235" i="1"/>
  <c r="J235" i="1"/>
  <c r="I235" i="1"/>
  <c r="H235" i="1"/>
  <c r="F235" i="1" s="1"/>
  <c r="L235" i="1" s="1"/>
  <c r="G235" i="1"/>
  <c r="E235" i="1"/>
  <c r="D235" i="1"/>
  <c r="K234" i="1"/>
  <c r="J234" i="1"/>
  <c r="I234" i="1" s="1"/>
  <c r="H234" i="1"/>
  <c r="G234" i="1"/>
  <c r="E234" i="1"/>
  <c r="D234" i="1"/>
  <c r="K233" i="1"/>
  <c r="J233" i="1"/>
  <c r="I233" i="1" s="1"/>
  <c r="H233" i="1"/>
  <c r="G233" i="1"/>
  <c r="E233" i="1"/>
  <c r="D233" i="1"/>
  <c r="K232" i="1"/>
  <c r="J232" i="1"/>
  <c r="I232" i="1"/>
  <c r="E232" i="1"/>
  <c r="D232" i="1"/>
  <c r="K231" i="1"/>
  <c r="J231" i="1"/>
  <c r="I231" i="1"/>
  <c r="F231" i="1" s="1"/>
  <c r="L231" i="1" s="1"/>
  <c r="H231" i="1"/>
  <c r="G231" i="1"/>
  <c r="E231" i="1"/>
  <c r="D231" i="1"/>
  <c r="K230" i="1"/>
  <c r="J230" i="1"/>
  <c r="I230" i="1"/>
  <c r="H230" i="1"/>
  <c r="G230" i="1"/>
  <c r="E230" i="1"/>
  <c r="D230" i="1"/>
  <c r="K229" i="1"/>
  <c r="J229" i="1"/>
  <c r="I229" i="1" s="1"/>
  <c r="F229" i="1" s="1"/>
  <c r="L229" i="1" s="1"/>
  <c r="H229" i="1"/>
  <c r="G229" i="1"/>
  <c r="E229" i="1"/>
  <c r="D229" i="1"/>
  <c r="K228" i="1"/>
  <c r="J228" i="1"/>
  <c r="I228" i="1"/>
  <c r="H228" i="1"/>
  <c r="G228" i="1"/>
  <c r="E228" i="1"/>
  <c r="D228" i="1"/>
  <c r="K227" i="1"/>
  <c r="J227" i="1"/>
  <c r="I227" i="1"/>
  <c r="H227" i="1"/>
  <c r="F227" i="1" s="1"/>
  <c r="L227" i="1" s="1"/>
  <c r="G227" i="1"/>
  <c r="E227" i="1"/>
  <c r="D227" i="1"/>
  <c r="K226" i="1"/>
  <c r="J226" i="1"/>
  <c r="I226" i="1" s="1"/>
  <c r="H226" i="1"/>
  <c r="G226" i="1"/>
  <c r="E226" i="1"/>
  <c r="D226" i="1"/>
  <c r="K225" i="1"/>
  <c r="J225" i="1"/>
  <c r="I225" i="1" s="1"/>
  <c r="H225" i="1"/>
  <c r="G225" i="1"/>
  <c r="E225" i="1"/>
  <c r="D225" i="1"/>
  <c r="J224" i="1"/>
  <c r="I224" i="1"/>
  <c r="H224" i="1"/>
  <c r="E224" i="1"/>
  <c r="D224" i="1"/>
  <c r="K223" i="1"/>
  <c r="J223" i="1"/>
  <c r="H223" i="1"/>
  <c r="G223" i="1"/>
  <c r="E223" i="1"/>
  <c r="D223" i="1"/>
  <c r="K222" i="1"/>
  <c r="J222" i="1"/>
  <c r="H222" i="1"/>
  <c r="G222" i="1"/>
  <c r="E222" i="1"/>
  <c r="D222" i="1"/>
  <c r="K221" i="1"/>
  <c r="J221" i="1"/>
  <c r="H221" i="1"/>
  <c r="G221" i="1"/>
  <c r="E221" i="1"/>
  <c r="D221" i="1"/>
  <c r="K220" i="1"/>
  <c r="J220" i="1"/>
  <c r="G220" i="1"/>
  <c r="E220" i="1"/>
  <c r="D220" i="1"/>
  <c r="K219" i="1"/>
  <c r="J219" i="1"/>
  <c r="I219" i="1"/>
  <c r="F219" i="1" s="1"/>
  <c r="L219" i="1" s="1"/>
  <c r="H219" i="1"/>
  <c r="G219" i="1"/>
  <c r="E219" i="1"/>
  <c r="D219" i="1"/>
  <c r="K218" i="1"/>
  <c r="J218" i="1"/>
  <c r="I218" i="1"/>
  <c r="H218" i="1"/>
  <c r="G218" i="1"/>
  <c r="E218" i="1"/>
  <c r="D218" i="1"/>
  <c r="K217" i="1"/>
  <c r="J217" i="1"/>
  <c r="I217" i="1" s="1"/>
  <c r="F217" i="1" s="1"/>
  <c r="L217" i="1" s="1"/>
  <c r="H217" i="1"/>
  <c r="G217" i="1"/>
  <c r="E217" i="1"/>
  <c r="D217" i="1"/>
  <c r="J216" i="1"/>
  <c r="H216" i="1"/>
  <c r="E216" i="1"/>
  <c r="D216" i="1"/>
  <c r="K215" i="1"/>
  <c r="J215" i="1"/>
  <c r="I215" i="1" s="1"/>
  <c r="H215" i="1"/>
  <c r="G215" i="1"/>
  <c r="E215" i="1"/>
  <c r="D215" i="1"/>
  <c r="K214" i="1"/>
  <c r="J214" i="1"/>
  <c r="I214" i="1" s="1"/>
  <c r="H214" i="1"/>
  <c r="G214" i="1"/>
  <c r="E214" i="1"/>
  <c r="D214" i="1"/>
  <c r="K213" i="1"/>
  <c r="J213" i="1"/>
  <c r="I213" i="1"/>
  <c r="H213" i="1"/>
  <c r="G213" i="1"/>
  <c r="E213" i="1"/>
  <c r="D213" i="1"/>
  <c r="K212" i="1"/>
  <c r="J212" i="1"/>
  <c r="H212" i="1"/>
  <c r="E212" i="1"/>
  <c r="D212" i="1"/>
  <c r="K211" i="1"/>
  <c r="J211" i="1"/>
  <c r="I211" i="1" s="1"/>
  <c r="H211" i="1"/>
  <c r="F211" i="1" s="1"/>
  <c r="L211" i="1" s="1"/>
  <c r="G211" i="1"/>
  <c r="E211" i="1"/>
  <c r="D211" i="1"/>
  <c r="K210" i="1"/>
  <c r="J210" i="1"/>
  <c r="I210" i="1" s="1"/>
  <c r="H210" i="1"/>
  <c r="G210" i="1"/>
  <c r="E210" i="1"/>
  <c r="D210" i="1"/>
  <c r="K209" i="1"/>
  <c r="J209" i="1"/>
  <c r="I209" i="1"/>
  <c r="H209" i="1"/>
  <c r="G209" i="1"/>
  <c r="E209" i="1"/>
  <c r="D209" i="1"/>
  <c r="K208" i="1"/>
  <c r="J208" i="1"/>
  <c r="H208" i="1"/>
  <c r="E208" i="1"/>
  <c r="D208" i="1"/>
  <c r="K207" i="1"/>
  <c r="J207" i="1"/>
  <c r="I207" i="1"/>
  <c r="F207" i="1" s="1"/>
  <c r="L207" i="1" s="1"/>
  <c r="H207" i="1"/>
  <c r="G207" i="1"/>
  <c r="E207" i="1"/>
  <c r="D207" i="1"/>
  <c r="K206" i="1"/>
  <c r="J206" i="1"/>
  <c r="I206" i="1" s="1"/>
  <c r="H206" i="1"/>
  <c r="G206" i="1"/>
  <c r="E206" i="1"/>
  <c r="D206" i="1"/>
  <c r="K205" i="1"/>
  <c r="J205" i="1"/>
  <c r="I205" i="1"/>
  <c r="H205" i="1"/>
  <c r="F205" i="1" s="1"/>
  <c r="G205" i="1"/>
  <c r="E205" i="1"/>
  <c r="D205" i="1"/>
  <c r="K204" i="1"/>
  <c r="J204" i="1"/>
  <c r="G204" i="1"/>
  <c r="E204" i="1"/>
  <c r="D204" i="1"/>
  <c r="K203" i="1"/>
  <c r="J203" i="1"/>
  <c r="H203" i="1"/>
  <c r="G203" i="1"/>
  <c r="E203" i="1"/>
  <c r="D203" i="1"/>
  <c r="K202" i="1"/>
  <c r="J202" i="1"/>
  <c r="H202" i="1"/>
  <c r="G202" i="1"/>
  <c r="E202" i="1"/>
  <c r="D202" i="1"/>
  <c r="K201" i="1"/>
  <c r="J201" i="1"/>
  <c r="H201" i="1"/>
  <c r="G201" i="1"/>
  <c r="E201" i="1"/>
  <c r="D201" i="1"/>
  <c r="J200" i="1"/>
  <c r="E200" i="1"/>
  <c r="D200" i="1"/>
  <c r="K199" i="1"/>
  <c r="J199" i="1"/>
  <c r="H199" i="1"/>
  <c r="G199" i="1"/>
  <c r="E199" i="1"/>
  <c r="D199" i="1"/>
  <c r="K198" i="1"/>
  <c r="J198" i="1"/>
  <c r="H198" i="1"/>
  <c r="G198" i="1"/>
  <c r="E198" i="1"/>
  <c r="D198" i="1"/>
  <c r="K197" i="1"/>
  <c r="J197" i="1"/>
  <c r="H197" i="1"/>
  <c r="G197" i="1"/>
  <c r="E197" i="1"/>
  <c r="D197" i="1"/>
  <c r="K196" i="1"/>
  <c r="J196" i="1"/>
  <c r="H196" i="1"/>
  <c r="E196" i="1"/>
  <c r="D196" i="1"/>
  <c r="K194" i="1"/>
  <c r="J194" i="1"/>
  <c r="I194" i="1"/>
  <c r="H194" i="1"/>
  <c r="G194" i="1"/>
  <c r="E194" i="1"/>
  <c r="D194" i="1"/>
  <c r="K193" i="1"/>
  <c r="J193" i="1"/>
  <c r="I193" i="1"/>
  <c r="H193" i="1"/>
  <c r="G193" i="1"/>
  <c r="E193" i="1"/>
  <c r="D193" i="1"/>
  <c r="L192" i="1"/>
  <c r="K192" i="1"/>
  <c r="J192" i="1"/>
  <c r="I192" i="1"/>
  <c r="H192" i="1"/>
  <c r="G192" i="1"/>
  <c r="F192" i="1"/>
  <c r="E192" i="1"/>
  <c r="D192" i="1"/>
  <c r="K191" i="1"/>
  <c r="J191" i="1"/>
  <c r="H191" i="1"/>
  <c r="G191" i="1"/>
  <c r="F191" i="1"/>
  <c r="E191" i="1"/>
  <c r="D191" i="1"/>
  <c r="L190" i="1"/>
  <c r="K190" i="1"/>
  <c r="J190" i="1"/>
  <c r="I190" i="1"/>
  <c r="H190" i="1"/>
  <c r="G190" i="1"/>
  <c r="F190" i="1"/>
  <c r="E190" i="1"/>
  <c r="D190" i="1"/>
  <c r="L189" i="1"/>
  <c r="K189" i="1"/>
  <c r="J189" i="1"/>
  <c r="I189" i="1"/>
  <c r="H189" i="1"/>
  <c r="G189" i="1"/>
  <c r="F189" i="1"/>
  <c r="E189" i="1"/>
  <c r="D189" i="1"/>
  <c r="K188" i="1"/>
  <c r="J188" i="1"/>
  <c r="I188" i="1"/>
  <c r="H188" i="1"/>
  <c r="G188" i="1"/>
  <c r="F188" i="1"/>
  <c r="E188" i="1"/>
  <c r="D188" i="1"/>
  <c r="K187" i="1"/>
  <c r="J187" i="1"/>
  <c r="H187" i="1"/>
  <c r="G187" i="1"/>
  <c r="F187" i="1"/>
  <c r="E187" i="1"/>
  <c r="E186" i="1" s="1"/>
  <c r="D187" i="1"/>
  <c r="H186" i="1"/>
  <c r="L185" i="1"/>
  <c r="K185" i="1"/>
  <c r="J185" i="1"/>
  <c r="I185" i="1"/>
  <c r="H185" i="1"/>
  <c r="G185" i="1"/>
  <c r="E185" i="1"/>
  <c r="D185" i="1"/>
  <c r="L184" i="1"/>
  <c r="K184" i="1"/>
  <c r="J184" i="1"/>
  <c r="I184" i="1"/>
  <c r="H184" i="1"/>
  <c r="G184" i="1"/>
  <c r="F184" i="1"/>
  <c r="E184" i="1"/>
  <c r="D184" i="1"/>
  <c r="L183" i="1"/>
  <c r="K183" i="1"/>
  <c r="J183" i="1"/>
  <c r="I183" i="1"/>
  <c r="I182" i="1" s="1"/>
  <c r="H183" i="1"/>
  <c r="H182" i="1" s="1"/>
  <c r="G183" i="1"/>
  <c r="G182" i="1" s="1"/>
  <c r="E183" i="1"/>
  <c r="D183" i="1"/>
  <c r="D182" i="1" s="1"/>
  <c r="L182" i="1"/>
  <c r="J182" i="1"/>
  <c r="L181" i="1"/>
  <c r="K181" i="1"/>
  <c r="J181" i="1"/>
  <c r="I181" i="1"/>
  <c r="H181" i="1"/>
  <c r="G181" i="1"/>
  <c r="E181" i="1"/>
  <c r="D181" i="1"/>
  <c r="L180" i="1"/>
  <c r="L178" i="1" s="1"/>
  <c r="K180" i="1"/>
  <c r="J180" i="1"/>
  <c r="I180" i="1"/>
  <c r="H180" i="1"/>
  <c r="G180" i="1"/>
  <c r="E180" i="1"/>
  <c r="E178" i="1" s="1"/>
  <c r="D180" i="1"/>
  <c r="L179" i="1"/>
  <c r="K179" i="1"/>
  <c r="J179" i="1"/>
  <c r="J178" i="1" s="1"/>
  <c r="I179" i="1"/>
  <c r="I178" i="1" s="1"/>
  <c r="H179" i="1"/>
  <c r="G179" i="1"/>
  <c r="F179" i="1"/>
  <c r="E179" i="1"/>
  <c r="D179" i="1"/>
  <c r="K178" i="1"/>
  <c r="L177" i="1"/>
  <c r="K177" i="1"/>
  <c r="J177" i="1"/>
  <c r="I177" i="1"/>
  <c r="H177" i="1"/>
  <c r="G177" i="1"/>
  <c r="F177" i="1"/>
  <c r="E177" i="1"/>
  <c r="D177" i="1"/>
  <c r="L176" i="1"/>
  <c r="K176" i="1"/>
  <c r="J176" i="1"/>
  <c r="I176" i="1"/>
  <c r="H176" i="1"/>
  <c r="G176" i="1"/>
  <c r="F176" i="1"/>
  <c r="E176" i="1"/>
  <c r="D176" i="1"/>
  <c r="C176" i="1"/>
  <c r="A176" i="1"/>
  <c r="K175" i="1"/>
  <c r="J175" i="1"/>
  <c r="I175" i="1"/>
  <c r="H175" i="1"/>
  <c r="G175" i="1"/>
  <c r="E175" i="1"/>
  <c r="D175" i="1"/>
  <c r="L174" i="1"/>
  <c r="K174" i="1"/>
  <c r="J174" i="1"/>
  <c r="I174" i="1"/>
  <c r="H174" i="1"/>
  <c r="G174" i="1"/>
  <c r="F174" i="1"/>
  <c r="E174" i="1"/>
  <c r="D174" i="1"/>
  <c r="K173" i="1"/>
  <c r="J173" i="1"/>
  <c r="I173" i="1"/>
  <c r="H173" i="1"/>
  <c r="G173" i="1"/>
  <c r="E173" i="1"/>
  <c r="D173" i="1"/>
  <c r="K172" i="1"/>
  <c r="J172" i="1"/>
  <c r="I172" i="1"/>
  <c r="H172" i="1"/>
  <c r="G172" i="1"/>
  <c r="E172" i="1"/>
  <c r="D172" i="1"/>
  <c r="L171" i="1"/>
  <c r="K171" i="1"/>
  <c r="J171" i="1"/>
  <c r="I171" i="1"/>
  <c r="H171" i="1"/>
  <c r="G171" i="1"/>
  <c r="F171" i="1"/>
  <c r="E171" i="1"/>
  <c r="D171" i="1"/>
  <c r="K170" i="1"/>
  <c r="J170" i="1"/>
  <c r="H170" i="1"/>
  <c r="G170" i="1"/>
  <c r="E170" i="1"/>
  <c r="D170" i="1"/>
  <c r="L169" i="1"/>
  <c r="K169" i="1"/>
  <c r="J169" i="1"/>
  <c r="I169" i="1"/>
  <c r="H169" i="1"/>
  <c r="G169" i="1"/>
  <c r="F169" i="1"/>
  <c r="E169" i="1"/>
  <c r="D169" i="1"/>
  <c r="L168" i="1"/>
  <c r="K168" i="1"/>
  <c r="J168" i="1"/>
  <c r="I168" i="1"/>
  <c r="H168" i="1"/>
  <c r="G168" i="1"/>
  <c r="F168" i="1"/>
  <c r="E168" i="1"/>
  <c r="D168" i="1"/>
  <c r="L167" i="1"/>
  <c r="K167" i="1"/>
  <c r="J167" i="1"/>
  <c r="I167" i="1"/>
  <c r="H167" i="1"/>
  <c r="G167" i="1"/>
  <c r="F167" i="1"/>
  <c r="E167" i="1"/>
  <c r="D167" i="1"/>
  <c r="K166" i="1"/>
  <c r="J166" i="1"/>
  <c r="I166" i="1"/>
  <c r="H166" i="1"/>
  <c r="G166" i="1"/>
  <c r="F166" i="1"/>
  <c r="E166" i="1"/>
  <c r="D166" i="1"/>
  <c r="K165" i="1"/>
  <c r="J165" i="1"/>
  <c r="H165" i="1"/>
  <c r="G165" i="1"/>
  <c r="F165" i="1"/>
  <c r="E165" i="1"/>
  <c r="D165" i="1"/>
  <c r="K164" i="1"/>
  <c r="J164" i="1"/>
  <c r="I164" i="1"/>
  <c r="H164" i="1"/>
  <c r="G164" i="1"/>
  <c r="E164" i="1"/>
  <c r="D164" i="1"/>
  <c r="K163" i="1"/>
  <c r="J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I161" i="1"/>
  <c r="H161" i="1"/>
  <c r="G161" i="1"/>
  <c r="F161" i="1"/>
  <c r="E161" i="1"/>
  <c r="D161" i="1"/>
  <c r="L160" i="1"/>
  <c r="K160" i="1"/>
  <c r="J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H157" i="1"/>
  <c r="G157" i="1"/>
  <c r="F157" i="1"/>
  <c r="E157" i="1"/>
  <c r="D157" i="1"/>
  <c r="L156" i="1"/>
  <c r="K156" i="1"/>
  <c r="J156" i="1"/>
  <c r="I156" i="1"/>
  <c r="H156" i="1"/>
  <c r="G156" i="1"/>
  <c r="F156" i="1"/>
  <c r="E156" i="1"/>
  <c r="D156" i="1"/>
  <c r="L155" i="1"/>
  <c r="K155" i="1"/>
  <c r="J155" i="1"/>
  <c r="I155" i="1"/>
  <c r="H155" i="1"/>
  <c r="G155" i="1"/>
  <c r="F155" i="1"/>
  <c r="F153" i="1" s="1"/>
  <c r="E155" i="1"/>
  <c r="E153" i="1" s="1"/>
  <c r="D155" i="1"/>
  <c r="K154" i="1"/>
  <c r="J154" i="1"/>
  <c r="J153" i="1" s="1"/>
  <c r="I154" i="1"/>
  <c r="H154" i="1"/>
  <c r="G154" i="1"/>
  <c r="F154" i="1"/>
  <c r="E154" i="1"/>
  <c r="D154" i="1"/>
  <c r="K153" i="1"/>
  <c r="D153" i="1"/>
  <c r="K152" i="1"/>
  <c r="J152" i="1"/>
  <c r="I152" i="1"/>
  <c r="H152" i="1"/>
  <c r="G152" i="1"/>
  <c r="E152" i="1"/>
  <c r="D152" i="1"/>
  <c r="K151" i="1"/>
  <c r="J151" i="1"/>
  <c r="I151" i="1"/>
  <c r="H151" i="1"/>
  <c r="G151" i="1"/>
  <c r="E151" i="1"/>
  <c r="D151" i="1"/>
  <c r="K150" i="1"/>
  <c r="J150" i="1"/>
  <c r="H150" i="1"/>
  <c r="G150" i="1"/>
  <c r="E150" i="1"/>
  <c r="D150" i="1"/>
  <c r="K149" i="1"/>
  <c r="J149" i="1"/>
  <c r="H149" i="1"/>
  <c r="G149" i="1"/>
  <c r="G148" i="1" s="1"/>
  <c r="E149" i="1"/>
  <c r="D149" i="1"/>
  <c r="D148" i="1" s="1"/>
  <c r="H148" i="1"/>
  <c r="K147" i="1"/>
  <c r="J147" i="1"/>
  <c r="I147" i="1"/>
  <c r="H147" i="1"/>
  <c r="G147" i="1"/>
  <c r="F147" i="1"/>
  <c r="E147" i="1"/>
  <c r="D147" i="1"/>
  <c r="K146" i="1"/>
  <c r="J146" i="1"/>
  <c r="H146" i="1"/>
  <c r="G146" i="1"/>
  <c r="E146" i="1"/>
  <c r="D146" i="1"/>
  <c r="K145" i="1"/>
  <c r="J145" i="1"/>
  <c r="I145" i="1"/>
  <c r="H145" i="1"/>
  <c r="G145" i="1"/>
  <c r="E145" i="1"/>
  <c r="D145" i="1"/>
  <c r="L144" i="1"/>
  <c r="K144" i="1"/>
  <c r="J144" i="1"/>
  <c r="I144" i="1"/>
  <c r="H144" i="1"/>
  <c r="G144" i="1"/>
  <c r="F144" i="1"/>
  <c r="E144" i="1"/>
  <c r="D144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K141" i="1"/>
  <c r="J141" i="1"/>
  <c r="H141" i="1"/>
  <c r="G141" i="1"/>
  <c r="E141" i="1"/>
  <c r="D141" i="1"/>
  <c r="K140" i="1"/>
  <c r="K139" i="1" s="1"/>
  <c r="J140" i="1"/>
  <c r="J139" i="1" s="1"/>
  <c r="I140" i="1"/>
  <c r="H140" i="1"/>
  <c r="G140" i="1"/>
  <c r="G139" i="1" s="1"/>
  <c r="E140" i="1"/>
  <c r="E139" i="1" s="1"/>
  <c r="D140" i="1"/>
  <c r="D139" i="1" s="1"/>
  <c r="K138" i="1"/>
  <c r="J138" i="1"/>
  <c r="I138" i="1"/>
  <c r="H138" i="1"/>
  <c r="G138" i="1"/>
  <c r="E138" i="1"/>
  <c r="D138" i="1"/>
  <c r="L137" i="1"/>
  <c r="K137" i="1"/>
  <c r="J137" i="1"/>
  <c r="I137" i="1"/>
  <c r="H137" i="1"/>
  <c r="G137" i="1"/>
  <c r="F137" i="1"/>
  <c r="E137" i="1"/>
  <c r="D137" i="1"/>
  <c r="K136" i="1"/>
  <c r="J136" i="1"/>
  <c r="I136" i="1"/>
  <c r="H136" i="1"/>
  <c r="G136" i="1"/>
  <c r="E136" i="1"/>
  <c r="D136" i="1"/>
  <c r="K135" i="1"/>
  <c r="J135" i="1"/>
  <c r="I135" i="1"/>
  <c r="H135" i="1"/>
  <c r="G135" i="1"/>
  <c r="E135" i="1"/>
  <c r="D135" i="1"/>
  <c r="K134" i="1"/>
  <c r="J134" i="1"/>
  <c r="I134" i="1"/>
  <c r="H134" i="1"/>
  <c r="G134" i="1"/>
  <c r="E134" i="1"/>
  <c r="D134" i="1"/>
  <c r="L133" i="1"/>
  <c r="K133" i="1"/>
  <c r="J133" i="1"/>
  <c r="I133" i="1"/>
  <c r="H133" i="1"/>
  <c r="G133" i="1"/>
  <c r="F133" i="1"/>
  <c r="E133" i="1"/>
  <c r="D133" i="1"/>
  <c r="K129" i="1"/>
  <c r="J129" i="1"/>
  <c r="I129" i="1" s="1"/>
  <c r="F129" i="1" s="1"/>
  <c r="L129" i="1" s="1"/>
  <c r="H129" i="1"/>
  <c r="G129" i="1"/>
  <c r="D129" i="1"/>
  <c r="L128" i="1"/>
  <c r="K128" i="1"/>
  <c r="J128" i="1"/>
  <c r="I128" i="1"/>
  <c r="H128" i="1"/>
  <c r="G128" i="1"/>
  <c r="F128" i="1"/>
  <c r="E128" i="1"/>
  <c r="D128" i="1"/>
  <c r="K127" i="1"/>
  <c r="J127" i="1"/>
  <c r="I127" i="1" s="1"/>
  <c r="H127" i="1"/>
  <c r="G127" i="1"/>
  <c r="E127" i="1"/>
  <c r="D127" i="1"/>
  <c r="K126" i="1"/>
  <c r="J126" i="1"/>
  <c r="I126" i="1" s="1"/>
  <c r="H126" i="1"/>
  <c r="G126" i="1"/>
  <c r="E126" i="1"/>
  <c r="D126" i="1"/>
  <c r="K125" i="1"/>
  <c r="J125" i="1"/>
  <c r="I125" i="1" s="1"/>
  <c r="H125" i="1"/>
  <c r="G125" i="1"/>
  <c r="E125" i="1"/>
  <c r="D125" i="1"/>
  <c r="K124" i="1"/>
  <c r="J124" i="1"/>
  <c r="I124" i="1" s="1"/>
  <c r="H124" i="1"/>
  <c r="G124" i="1"/>
  <c r="E124" i="1"/>
  <c r="D124" i="1"/>
  <c r="K123" i="1"/>
  <c r="J123" i="1"/>
  <c r="I123" i="1" s="1"/>
  <c r="H123" i="1"/>
  <c r="G123" i="1"/>
  <c r="E123" i="1"/>
  <c r="D123" i="1"/>
  <c r="D121" i="1" s="1"/>
  <c r="D120" i="1" s="1"/>
  <c r="K122" i="1"/>
  <c r="J122" i="1"/>
  <c r="I122" i="1" s="1"/>
  <c r="H122" i="1"/>
  <c r="G122" i="1"/>
  <c r="G121" i="1" s="1"/>
  <c r="G120" i="1" s="1"/>
  <c r="E122" i="1"/>
  <c r="E121" i="1" s="1"/>
  <c r="E120" i="1" s="1"/>
  <c r="D122" i="1"/>
  <c r="K119" i="1"/>
  <c r="J119" i="1"/>
  <c r="I119" i="1"/>
  <c r="H119" i="1"/>
  <c r="H114" i="1" s="1"/>
  <c r="H113" i="1" s="1"/>
  <c r="G119" i="1"/>
  <c r="E119" i="1"/>
  <c r="D119" i="1"/>
  <c r="L118" i="1"/>
  <c r="K118" i="1"/>
  <c r="J118" i="1"/>
  <c r="I118" i="1"/>
  <c r="H118" i="1"/>
  <c r="G118" i="1"/>
  <c r="E118" i="1"/>
  <c r="D118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K115" i="1"/>
  <c r="J115" i="1"/>
  <c r="I115" i="1"/>
  <c r="H115" i="1"/>
  <c r="G115" i="1"/>
  <c r="G114" i="1" s="1"/>
  <c r="G113" i="1" s="1"/>
  <c r="E115" i="1"/>
  <c r="E114" i="1" s="1"/>
  <c r="E113" i="1" s="1"/>
  <c r="D115" i="1"/>
  <c r="K112" i="1"/>
  <c r="J112" i="1"/>
  <c r="H112" i="1"/>
  <c r="G112" i="1"/>
  <c r="E112" i="1"/>
  <c r="D112" i="1"/>
  <c r="L111" i="1"/>
  <c r="K111" i="1"/>
  <c r="J111" i="1"/>
  <c r="I111" i="1"/>
  <c r="H111" i="1"/>
  <c r="G111" i="1"/>
  <c r="E111" i="1"/>
  <c r="D111" i="1"/>
  <c r="K110" i="1"/>
  <c r="J110" i="1"/>
  <c r="H110" i="1"/>
  <c r="G110" i="1"/>
  <c r="E110" i="1"/>
  <c r="D110" i="1"/>
  <c r="K109" i="1"/>
  <c r="J109" i="1"/>
  <c r="I109" i="1"/>
  <c r="H109" i="1"/>
  <c r="G109" i="1"/>
  <c r="E109" i="1"/>
  <c r="E107" i="1" s="1"/>
  <c r="D109" i="1"/>
  <c r="K108" i="1"/>
  <c r="J108" i="1"/>
  <c r="J107" i="1" s="1"/>
  <c r="H108" i="1"/>
  <c r="G108" i="1"/>
  <c r="F108" i="1"/>
  <c r="E108" i="1"/>
  <c r="D108" i="1"/>
  <c r="D107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E105" i="1"/>
  <c r="D105" i="1"/>
  <c r="L104" i="1"/>
  <c r="L103" i="1" s="1"/>
  <c r="K104" i="1"/>
  <c r="K103" i="1" s="1"/>
  <c r="J104" i="1"/>
  <c r="H104" i="1"/>
  <c r="H103" i="1" s="1"/>
  <c r="G104" i="1"/>
  <c r="G103" i="1" s="1"/>
  <c r="F104" i="1"/>
  <c r="F103" i="1" s="1"/>
  <c r="E104" i="1"/>
  <c r="D104" i="1"/>
  <c r="J103" i="1"/>
  <c r="E103" i="1"/>
  <c r="D103" i="1"/>
  <c r="K102" i="1"/>
  <c r="J102" i="1"/>
  <c r="I102" i="1"/>
  <c r="H102" i="1"/>
  <c r="G102" i="1"/>
  <c r="E102" i="1"/>
  <c r="D102" i="1"/>
  <c r="L101" i="1"/>
  <c r="K101" i="1"/>
  <c r="J101" i="1"/>
  <c r="H101" i="1"/>
  <c r="G101" i="1"/>
  <c r="F101" i="1"/>
  <c r="E101" i="1"/>
  <c r="D101" i="1"/>
  <c r="L100" i="1"/>
  <c r="K100" i="1"/>
  <c r="J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L96" i="1"/>
  <c r="K96" i="1"/>
  <c r="J96" i="1"/>
  <c r="H96" i="1"/>
  <c r="G96" i="1"/>
  <c r="F96" i="1"/>
  <c r="E96" i="1"/>
  <c r="E95" i="1" s="1"/>
  <c r="D96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E93" i="1"/>
  <c r="D93" i="1"/>
  <c r="K92" i="1"/>
  <c r="J92" i="1"/>
  <c r="I92" i="1"/>
  <c r="H92" i="1"/>
  <c r="H90" i="1" s="1"/>
  <c r="G92" i="1"/>
  <c r="F92" i="1"/>
  <c r="E92" i="1"/>
  <c r="D92" i="1"/>
  <c r="K91" i="1"/>
  <c r="J91" i="1"/>
  <c r="I91" i="1"/>
  <c r="I90" i="1" s="1"/>
  <c r="H91" i="1"/>
  <c r="G91" i="1"/>
  <c r="E91" i="1"/>
  <c r="D91" i="1"/>
  <c r="K89" i="1"/>
  <c r="I89" i="1"/>
  <c r="H89" i="1"/>
  <c r="G89" i="1"/>
  <c r="F89" i="1"/>
  <c r="E89" i="1"/>
  <c r="D89" i="1"/>
  <c r="K88" i="1"/>
  <c r="J88" i="1"/>
  <c r="J87" i="1" s="1"/>
  <c r="H88" i="1"/>
  <c r="H87" i="1" s="1"/>
  <c r="G88" i="1"/>
  <c r="G87" i="1" s="1"/>
  <c r="F88" i="1"/>
  <c r="F87" i="1" s="1"/>
  <c r="E88" i="1"/>
  <c r="D88" i="1"/>
  <c r="I87" i="1"/>
  <c r="L86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G79" i="1" s="1"/>
  <c r="F81" i="1"/>
  <c r="E81" i="1"/>
  <c r="D81" i="1"/>
  <c r="L80" i="1"/>
  <c r="K80" i="1"/>
  <c r="K79" i="1" s="1"/>
  <c r="J80" i="1"/>
  <c r="I80" i="1"/>
  <c r="H80" i="1"/>
  <c r="G80" i="1"/>
  <c r="F80" i="1"/>
  <c r="E80" i="1"/>
  <c r="D80" i="1"/>
  <c r="H79" i="1"/>
  <c r="K77" i="1"/>
  <c r="J77" i="1"/>
  <c r="J76" i="1" s="1"/>
  <c r="I77" i="1"/>
  <c r="I76" i="1" s="1"/>
  <c r="H77" i="1"/>
  <c r="H76" i="1" s="1"/>
  <c r="G77" i="1"/>
  <c r="G76" i="1" s="1"/>
  <c r="F77" i="1"/>
  <c r="E77" i="1"/>
  <c r="E76" i="1" s="1"/>
  <c r="D77" i="1"/>
  <c r="K76" i="1"/>
  <c r="F76" i="1"/>
  <c r="D76" i="1"/>
  <c r="K75" i="1"/>
  <c r="J75" i="1"/>
  <c r="I75" i="1"/>
  <c r="H75" i="1"/>
  <c r="G75" i="1"/>
  <c r="F75" i="1"/>
  <c r="E75" i="1"/>
  <c r="D75" i="1"/>
  <c r="K74" i="1"/>
  <c r="K73" i="1" s="1"/>
  <c r="J74" i="1"/>
  <c r="J73" i="1" s="1"/>
  <c r="I74" i="1"/>
  <c r="I73" i="1" s="1"/>
  <c r="H74" i="1"/>
  <c r="G74" i="1"/>
  <c r="E74" i="1"/>
  <c r="E73" i="1" s="1"/>
  <c r="D74" i="1"/>
  <c r="D73" i="1" s="1"/>
  <c r="H73" i="1"/>
  <c r="G73" i="1"/>
  <c r="K72" i="1"/>
  <c r="J72" i="1"/>
  <c r="I72" i="1"/>
  <c r="H72" i="1"/>
  <c r="H71" i="1" s="1"/>
  <c r="G72" i="1"/>
  <c r="E72" i="1"/>
  <c r="D72" i="1"/>
  <c r="K71" i="1"/>
  <c r="J71" i="1"/>
  <c r="G71" i="1"/>
  <c r="E71" i="1"/>
  <c r="L70" i="1"/>
  <c r="K70" i="1"/>
  <c r="J70" i="1"/>
  <c r="I70" i="1"/>
  <c r="H70" i="1"/>
  <c r="G70" i="1"/>
  <c r="F70" i="1"/>
  <c r="E70" i="1"/>
  <c r="D70" i="1"/>
  <c r="L69" i="1"/>
  <c r="K69" i="1"/>
  <c r="K68" i="1" s="1"/>
  <c r="K67" i="1" s="1"/>
  <c r="J69" i="1"/>
  <c r="I69" i="1"/>
  <c r="H69" i="1"/>
  <c r="G69" i="1"/>
  <c r="F69" i="1"/>
  <c r="E69" i="1"/>
  <c r="D69" i="1"/>
  <c r="K65" i="1"/>
  <c r="K64" i="1" s="1"/>
  <c r="K63" i="1" s="1"/>
  <c r="J65" i="1"/>
  <c r="J64" i="1" s="1"/>
  <c r="J63" i="1" s="1"/>
  <c r="I65" i="1"/>
  <c r="I64" i="1" s="1"/>
  <c r="I63" i="1" s="1"/>
  <c r="H65" i="1"/>
  <c r="H64" i="1" s="1"/>
  <c r="H63" i="1" s="1"/>
  <c r="G65" i="1"/>
  <c r="G64" i="1" s="1"/>
  <c r="E65" i="1"/>
  <c r="E64" i="1" s="1"/>
  <c r="E63" i="1" s="1"/>
  <c r="D65" i="1"/>
  <c r="D64" i="1" s="1"/>
  <c r="D63" i="1" s="1"/>
  <c r="G63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K60" i="1"/>
  <c r="J60" i="1"/>
  <c r="I60" i="1"/>
  <c r="I58" i="1" s="1"/>
  <c r="I57" i="1" s="1"/>
  <c r="H60" i="1"/>
  <c r="G60" i="1"/>
  <c r="F60" i="1"/>
  <c r="E60" i="1"/>
  <c r="D60" i="1"/>
  <c r="L59" i="1"/>
  <c r="K59" i="1"/>
  <c r="K58" i="1" s="1"/>
  <c r="K57" i="1" s="1"/>
  <c r="J59" i="1"/>
  <c r="I59" i="1"/>
  <c r="H59" i="1"/>
  <c r="H58" i="1" s="1"/>
  <c r="H57" i="1" s="1"/>
  <c r="G59" i="1"/>
  <c r="F59" i="1"/>
  <c r="E59" i="1"/>
  <c r="D59" i="1"/>
  <c r="J58" i="1"/>
  <c r="E58" i="1"/>
  <c r="D58" i="1"/>
  <c r="D57" i="1" s="1"/>
  <c r="K56" i="1"/>
  <c r="J56" i="1"/>
  <c r="I56" i="1"/>
  <c r="F56" i="1" s="1"/>
  <c r="L56" i="1" s="1"/>
  <c r="H56" i="1"/>
  <c r="G56" i="1"/>
  <c r="E56" i="1"/>
  <c r="D56" i="1"/>
  <c r="K55" i="1"/>
  <c r="K54" i="1" s="1"/>
  <c r="J55" i="1"/>
  <c r="J54" i="1" s="1"/>
  <c r="H55" i="1"/>
  <c r="G55" i="1"/>
  <c r="E55" i="1"/>
  <c r="E54" i="1" s="1"/>
  <c r="D55" i="1"/>
  <c r="D54" i="1"/>
  <c r="K53" i="1"/>
  <c r="K52" i="1" s="1"/>
  <c r="J53" i="1"/>
  <c r="I53" i="1"/>
  <c r="I52" i="1" s="1"/>
  <c r="H53" i="1"/>
  <c r="H52" i="1" s="1"/>
  <c r="G53" i="1"/>
  <c r="G52" i="1" s="1"/>
  <c r="F53" i="1"/>
  <c r="E53" i="1"/>
  <c r="D53" i="1"/>
  <c r="J52" i="1"/>
  <c r="E52" i="1"/>
  <c r="D52" i="1"/>
  <c r="K51" i="1"/>
  <c r="J51" i="1"/>
  <c r="H51" i="1"/>
  <c r="G51" i="1"/>
  <c r="E51" i="1"/>
  <c r="D51" i="1"/>
  <c r="L50" i="1"/>
  <c r="K50" i="1"/>
  <c r="J50" i="1"/>
  <c r="I50" i="1"/>
  <c r="H50" i="1"/>
  <c r="G50" i="1"/>
  <c r="F50" i="1"/>
  <c r="E50" i="1"/>
  <c r="D50" i="1"/>
  <c r="K49" i="1"/>
  <c r="J49" i="1"/>
  <c r="I49" i="1"/>
  <c r="H49" i="1"/>
  <c r="G49" i="1"/>
  <c r="E49" i="1"/>
  <c r="D49" i="1"/>
  <c r="L48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E42" i="1"/>
  <c r="D42" i="1"/>
  <c r="K41" i="1"/>
  <c r="J41" i="1"/>
  <c r="I41" i="1"/>
  <c r="H41" i="1"/>
  <c r="G41" i="1"/>
  <c r="E41" i="1"/>
  <c r="D41" i="1"/>
  <c r="K40" i="1"/>
  <c r="J40" i="1"/>
  <c r="I40" i="1"/>
  <c r="H40" i="1"/>
  <c r="G40" i="1"/>
  <c r="F40" i="1"/>
  <c r="E40" i="1"/>
  <c r="D40" i="1"/>
  <c r="L39" i="1"/>
  <c r="K39" i="1"/>
  <c r="K38" i="1" s="1"/>
  <c r="K34" i="1" s="1"/>
  <c r="K33" i="1" s="1"/>
  <c r="J39" i="1"/>
  <c r="J38" i="1" s="1"/>
  <c r="I39" i="1"/>
  <c r="I38" i="1" s="1"/>
  <c r="H39" i="1"/>
  <c r="G39" i="1"/>
  <c r="G38" i="1" s="1"/>
  <c r="F39" i="1"/>
  <c r="E39" i="1"/>
  <c r="D39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H35" i="1" s="1"/>
  <c r="G36" i="1"/>
  <c r="F36" i="1"/>
  <c r="F35" i="1" s="1"/>
  <c r="E36" i="1"/>
  <c r="E35" i="1" s="1"/>
  <c r="D36" i="1"/>
  <c r="D35" i="1" s="1"/>
  <c r="K35" i="1"/>
  <c r="K32" i="1"/>
  <c r="J32" i="1"/>
  <c r="J31" i="1" s="1"/>
  <c r="H32" i="1"/>
  <c r="G32" i="1"/>
  <c r="E32" i="1"/>
  <c r="D32" i="1"/>
  <c r="D31" i="1" s="1"/>
  <c r="K31" i="1"/>
  <c r="G31" i="1"/>
  <c r="E31" i="1"/>
  <c r="I30" i="1"/>
  <c r="F30" i="1" s="1"/>
  <c r="L30" i="1" s="1"/>
  <c r="J29" i="1"/>
  <c r="I29" i="1"/>
  <c r="I28" i="1" s="1"/>
  <c r="I27" i="1" s="1"/>
  <c r="H29" i="1"/>
  <c r="G29" i="1"/>
  <c r="G28" i="1" s="1"/>
  <c r="G27" i="1" s="1"/>
  <c r="F29" i="1"/>
  <c r="E29" i="1"/>
  <c r="E28" i="1" s="1"/>
  <c r="E27" i="1" s="1"/>
  <c r="D29" i="1"/>
  <c r="J28" i="1"/>
  <c r="J27" i="1" s="1"/>
  <c r="H28" i="1"/>
  <c r="H27" i="1" s="1"/>
  <c r="F28" i="1"/>
  <c r="F27" i="1" s="1"/>
  <c r="D28" i="1"/>
  <c r="D27" i="1" s="1"/>
  <c r="L26" i="1"/>
  <c r="K26" i="1"/>
  <c r="J26" i="1"/>
  <c r="I26" i="1"/>
  <c r="H26" i="1"/>
  <c r="G26" i="1"/>
  <c r="E26" i="1"/>
  <c r="D26" i="1"/>
  <c r="K25" i="1"/>
  <c r="K22" i="1" s="1"/>
  <c r="J25" i="1"/>
  <c r="H25" i="1"/>
  <c r="G25" i="1"/>
  <c r="E25" i="1"/>
  <c r="D25" i="1"/>
  <c r="L24" i="1"/>
  <c r="K24" i="1"/>
  <c r="J24" i="1"/>
  <c r="I24" i="1"/>
  <c r="H24" i="1"/>
  <c r="G24" i="1"/>
  <c r="F24" i="1"/>
  <c r="E24" i="1"/>
  <c r="D24" i="1"/>
  <c r="K23" i="1"/>
  <c r="J23" i="1"/>
  <c r="H23" i="1"/>
  <c r="G23" i="1"/>
  <c r="G22" i="1" s="1"/>
  <c r="E23" i="1"/>
  <c r="E22" i="1" s="1"/>
  <c r="D23" i="1"/>
  <c r="D22" i="1" s="1"/>
  <c r="D18" i="1" s="1"/>
  <c r="J22" i="1"/>
  <c r="K21" i="1"/>
  <c r="K19" i="1" s="1"/>
  <c r="J21" i="1"/>
  <c r="I21" i="1"/>
  <c r="H21" i="1"/>
  <c r="G21" i="1"/>
  <c r="F21" i="1"/>
  <c r="F19" i="1" s="1"/>
  <c r="E21" i="1"/>
  <c r="D21" i="1"/>
  <c r="L20" i="1"/>
  <c r="J20" i="1"/>
  <c r="J19" i="1" s="1"/>
  <c r="J18" i="1" s="1"/>
  <c r="H20" i="1"/>
  <c r="G20" i="1"/>
  <c r="F20" i="1"/>
  <c r="E20" i="1"/>
  <c r="E19" i="1" s="1"/>
  <c r="E18" i="1" s="1"/>
  <c r="D20" i="1"/>
  <c r="H19" i="1"/>
  <c r="D19" i="1"/>
  <c r="K17" i="1"/>
  <c r="K16" i="1" s="1"/>
  <c r="K15" i="1" s="1"/>
  <c r="J17" i="1"/>
  <c r="I17" i="1"/>
  <c r="H17" i="1"/>
  <c r="G17" i="1"/>
  <c r="G16" i="1" s="1"/>
  <c r="G15" i="1" s="1"/>
  <c r="F17" i="1"/>
  <c r="F16" i="1" s="1"/>
  <c r="F15" i="1" s="1"/>
  <c r="E17" i="1"/>
  <c r="D17" i="1"/>
  <c r="D16" i="1" s="1"/>
  <c r="D15" i="1" s="1"/>
  <c r="D13" i="1" s="1"/>
  <c r="J16" i="1"/>
  <c r="J15" i="1" s="1"/>
  <c r="J13" i="1" s="1"/>
  <c r="I16" i="1"/>
  <c r="I15" i="1" s="1"/>
  <c r="H16" i="1"/>
  <c r="H15" i="1" s="1"/>
  <c r="E16" i="1"/>
  <c r="E15" i="1" s="1"/>
  <c r="I14" i="1"/>
  <c r="F14" i="1" s="1"/>
  <c r="L14" i="1" s="1"/>
  <c r="L531" i="1" l="1"/>
  <c r="L256" i="1" s="1"/>
  <c r="F256" i="1"/>
  <c r="L443" i="1"/>
  <c r="L145" i="1" s="1"/>
  <c r="F145" i="1"/>
  <c r="L459" i="1"/>
  <c r="L175" i="1" s="1"/>
  <c r="F175" i="1"/>
  <c r="L385" i="1"/>
  <c r="L170" i="1" s="1"/>
  <c r="F170" i="1"/>
  <c r="F416" i="1"/>
  <c r="F135" i="1"/>
  <c r="L433" i="1"/>
  <c r="L135" i="1" s="1"/>
  <c r="L450" i="1"/>
  <c r="L152" i="1" s="1"/>
  <c r="F152" i="1"/>
  <c r="L332" i="1"/>
  <c r="L74" i="1"/>
  <c r="L73" i="1" s="1"/>
  <c r="I186" i="1"/>
  <c r="L411" i="1"/>
  <c r="L102" i="1" s="1"/>
  <c r="L95" i="1" s="1"/>
  <c r="F102" i="1"/>
  <c r="L434" i="1"/>
  <c r="L136" i="1" s="1"/>
  <c r="F136" i="1"/>
  <c r="L387" i="1"/>
  <c r="L172" i="1" s="1"/>
  <c r="F172" i="1"/>
  <c r="L538" i="1"/>
  <c r="L263" i="1" s="1"/>
  <c r="F263" i="1"/>
  <c r="E13" i="1"/>
  <c r="F246" i="1"/>
  <c r="F243" i="1" s="1"/>
  <c r="I243" i="1"/>
  <c r="F178" i="1"/>
  <c r="F525" i="1"/>
  <c r="I96" i="1"/>
  <c r="G258" i="1"/>
  <c r="K401" i="1"/>
  <c r="K400" i="1" s="1"/>
  <c r="I537" i="1"/>
  <c r="I524" i="1" s="1"/>
  <c r="F498" i="1"/>
  <c r="E79" i="1"/>
  <c r="F118" i="1"/>
  <c r="I149" i="1"/>
  <c r="F173" i="1"/>
  <c r="F213" i="1"/>
  <c r="L213" i="1" s="1"/>
  <c r="K242" i="1"/>
  <c r="H254" i="1"/>
  <c r="I264" i="1"/>
  <c r="I262" i="1" s="1"/>
  <c r="F285" i="1"/>
  <c r="I417" i="1"/>
  <c r="I416" i="1" s="1"/>
  <c r="I437" i="1"/>
  <c r="F507" i="1"/>
  <c r="L526" i="1"/>
  <c r="L251" i="1" s="1"/>
  <c r="J524" i="1"/>
  <c r="E304" i="1"/>
  <c r="F51" i="1"/>
  <c r="L38" i="1"/>
  <c r="E68" i="1"/>
  <c r="E67" i="1" s="1"/>
  <c r="H22" i="1"/>
  <c r="I35" i="1"/>
  <c r="I34" i="1" s="1"/>
  <c r="I33" i="1" s="1"/>
  <c r="F58" i="1"/>
  <c r="F79" i="1"/>
  <c r="I114" i="1"/>
  <c r="I113" i="1" s="1"/>
  <c r="F146" i="1"/>
  <c r="F215" i="1"/>
  <c r="L215" i="1" s="1"/>
  <c r="I408" i="1"/>
  <c r="J35" i="1"/>
  <c r="J34" i="1" s="1"/>
  <c r="J33" i="1" s="1"/>
  <c r="J12" i="1" s="1"/>
  <c r="D38" i="1"/>
  <c r="D34" i="1" s="1"/>
  <c r="D33" i="1" s="1"/>
  <c r="D45" i="1"/>
  <c r="G45" i="1"/>
  <c r="F55" i="1"/>
  <c r="F54" i="1" s="1"/>
  <c r="G58" i="1"/>
  <c r="G57" i="1" s="1"/>
  <c r="D95" i="1"/>
  <c r="F109" i="1"/>
  <c r="J114" i="1"/>
  <c r="J113" i="1" s="1"/>
  <c r="F123" i="1"/>
  <c r="L123" i="1" s="1"/>
  <c r="F125" i="1"/>
  <c r="F127" i="1"/>
  <c r="K148" i="1"/>
  <c r="F151" i="1"/>
  <c r="F148" i="1" s="1"/>
  <c r="J186" i="1"/>
  <c r="L242" i="1"/>
  <c r="K258" i="1"/>
  <c r="L281" i="1"/>
  <c r="J274" i="1"/>
  <c r="J273" i="1" s="1"/>
  <c r="I375" i="1"/>
  <c r="H139" i="1"/>
  <c r="F41" i="1"/>
  <c r="F38" i="1" s="1"/>
  <c r="F34" i="1" s="1"/>
  <c r="F33" i="1" s="1"/>
  <c r="J148" i="1"/>
  <c r="I170" i="1"/>
  <c r="K18" i="1"/>
  <c r="E38" i="1"/>
  <c r="E34" i="1" s="1"/>
  <c r="E33" i="1" s="1"/>
  <c r="E45" i="1"/>
  <c r="H45" i="1"/>
  <c r="H44" i="1" s="1"/>
  <c r="G54" i="1"/>
  <c r="F74" i="1"/>
  <c r="F73" i="1" s="1"/>
  <c r="K114" i="1"/>
  <c r="K113" i="1" s="1"/>
  <c r="G153" i="1"/>
  <c r="G186" i="1"/>
  <c r="F194" i="1"/>
  <c r="K195" i="1"/>
  <c r="F226" i="1"/>
  <c r="L226" i="1" s="1"/>
  <c r="E250" i="1"/>
  <c r="F346" i="1"/>
  <c r="L527" i="1"/>
  <c r="L252" i="1" s="1"/>
  <c r="E195" i="1"/>
  <c r="G19" i="1"/>
  <c r="G18" i="1" s="1"/>
  <c r="G13" i="1" s="1"/>
  <c r="H54" i="1"/>
  <c r="J121" i="1"/>
  <c r="J120" i="1" s="1"/>
  <c r="K121" i="1"/>
  <c r="K120" i="1" s="1"/>
  <c r="H153" i="1"/>
  <c r="J250" i="1"/>
  <c r="J249" i="1" s="1"/>
  <c r="J262" i="1"/>
  <c r="I294" i="1"/>
  <c r="I293" i="1" s="1"/>
  <c r="G401" i="1"/>
  <c r="I424" i="1"/>
  <c r="I423" i="1" s="1"/>
  <c r="L37" i="1"/>
  <c r="L35" i="1" s="1"/>
  <c r="L34" i="1" s="1"/>
  <c r="L33" i="1" s="1"/>
  <c r="L53" i="1"/>
  <c r="L52" i="1" s="1"/>
  <c r="I79" i="1"/>
  <c r="G178" i="1"/>
  <c r="H195" i="1"/>
  <c r="F294" i="1"/>
  <c r="F293" i="1" s="1"/>
  <c r="F298" i="1"/>
  <c r="I55" i="1"/>
  <c r="I54" i="1" s="1"/>
  <c r="E87" i="1"/>
  <c r="G90" i="1"/>
  <c r="I101" i="1"/>
  <c r="I153" i="1"/>
  <c r="H178" i="1"/>
  <c r="F265" i="1"/>
  <c r="D274" i="1"/>
  <c r="D273" i="1" s="1"/>
  <c r="E278" i="1"/>
  <c r="I349" i="1"/>
  <c r="I337" i="1" s="1"/>
  <c r="D407" i="1"/>
  <c r="D406" i="1" s="1"/>
  <c r="F439" i="1"/>
  <c r="F490" i="1"/>
  <c r="F95" i="1"/>
  <c r="G107" i="1"/>
  <c r="K186" i="1"/>
  <c r="G304" i="1"/>
  <c r="G273" i="1" s="1"/>
  <c r="H524" i="1"/>
  <c r="G35" i="1"/>
  <c r="G34" i="1" s="1"/>
  <c r="G33" i="1" s="1"/>
  <c r="J45" i="1"/>
  <c r="J44" i="1" s="1"/>
  <c r="F52" i="1"/>
  <c r="L55" i="1"/>
  <c r="L54" i="1" s="1"/>
  <c r="E90" i="1"/>
  <c r="G95" i="1"/>
  <c r="J95" i="1"/>
  <c r="F124" i="1"/>
  <c r="L124" i="1" s="1"/>
  <c r="F126" i="1"/>
  <c r="L126" i="1" s="1"/>
  <c r="E148" i="1"/>
  <c r="F225" i="1"/>
  <c r="L225" i="1" s="1"/>
  <c r="F233" i="1"/>
  <c r="L233" i="1" s="1"/>
  <c r="G250" i="1"/>
  <c r="E337" i="1"/>
  <c r="E325" i="1" s="1"/>
  <c r="J374" i="1"/>
  <c r="J373" i="1" s="1"/>
  <c r="L447" i="1"/>
  <c r="L149" i="1" s="1"/>
  <c r="K461" i="1"/>
  <c r="H430" i="1"/>
  <c r="H429" i="1" s="1"/>
  <c r="H428" i="1" s="1"/>
  <c r="G517" i="1"/>
  <c r="K294" i="1"/>
  <c r="K293" i="1" s="1"/>
  <c r="I45" i="1"/>
  <c r="I44" i="1" s="1"/>
  <c r="D44" i="1"/>
  <c r="E57" i="1"/>
  <c r="H68" i="1"/>
  <c r="H67" i="1" s="1"/>
  <c r="J68" i="1"/>
  <c r="J67" i="1" s="1"/>
  <c r="K107" i="1"/>
  <c r="F138" i="1"/>
  <c r="H258" i="1"/>
  <c r="G430" i="1"/>
  <c r="G429" i="1" s="1"/>
  <c r="G428" i="1" s="1"/>
  <c r="G399" i="1" s="1"/>
  <c r="D524" i="1"/>
  <c r="H18" i="1"/>
  <c r="H13" i="1" s="1"/>
  <c r="H38" i="1"/>
  <c r="H34" i="1" s="1"/>
  <c r="H33" i="1" s="1"/>
  <c r="F42" i="1"/>
  <c r="K45" i="1"/>
  <c r="K44" i="1" s="1"/>
  <c r="J57" i="1"/>
  <c r="D71" i="1"/>
  <c r="D68" i="1" s="1"/>
  <c r="D67" i="1" s="1"/>
  <c r="F85" i="1"/>
  <c r="K95" i="1"/>
  <c r="I108" i="1"/>
  <c r="D114" i="1"/>
  <c r="D113" i="1" s="1"/>
  <c r="I121" i="1"/>
  <c r="I120" i="1" s="1"/>
  <c r="I150" i="1"/>
  <c r="I148" i="1" s="1"/>
  <c r="F209" i="1"/>
  <c r="L209" i="1" s="1"/>
  <c r="D186" i="1"/>
  <c r="E242" i="1"/>
  <c r="D254" i="1"/>
  <c r="K278" i="1"/>
  <c r="I22" i="1"/>
  <c r="J407" i="1"/>
  <c r="J406" i="1" s="1"/>
  <c r="H407" i="1"/>
  <c r="H406" i="1" s="1"/>
  <c r="H517" i="1"/>
  <c r="D12" i="1"/>
  <c r="I18" i="1"/>
  <c r="I13" i="1" s="1"/>
  <c r="F57" i="1"/>
  <c r="L58" i="1"/>
  <c r="L57" i="1" s="1"/>
  <c r="D178" i="1"/>
  <c r="D132" i="1" s="1"/>
  <c r="D131" i="1" s="1"/>
  <c r="D130" i="1" s="1"/>
  <c r="D87" i="1"/>
  <c r="K87" i="1"/>
  <c r="J90" i="1"/>
  <c r="H95" i="1"/>
  <c r="H107" i="1"/>
  <c r="I139" i="1"/>
  <c r="K182" i="1"/>
  <c r="L205" i="1"/>
  <c r="D242" i="1"/>
  <c r="F276" i="1"/>
  <c r="F275" i="1" s="1"/>
  <c r="L277" i="1"/>
  <c r="L350" i="1"/>
  <c r="F349" i="1"/>
  <c r="F91" i="1"/>
  <c r="F90" i="1" s="1"/>
  <c r="E400" i="1"/>
  <c r="E399" i="1"/>
  <c r="F375" i="1"/>
  <c r="F164" i="1"/>
  <c r="L380" i="1"/>
  <c r="L164" i="1" s="1"/>
  <c r="F523" i="1"/>
  <c r="I522" i="1"/>
  <c r="I248" i="1"/>
  <c r="I247" i="1" s="1"/>
  <c r="L528" i="1"/>
  <c r="F253" i="1"/>
  <c r="H31" i="1"/>
  <c r="D79" i="1"/>
  <c r="J79" i="1"/>
  <c r="J78" i="1" s="1"/>
  <c r="J66" i="1" s="1"/>
  <c r="L88" i="1"/>
  <c r="D90" i="1"/>
  <c r="K90" i="1"/>
  <c r="I160" i="1"/>
  <c r="E182" i="1"/>
  <c r="F234" i="1"/>
  <c r="L234" i="1" s="1"/>
  <c r="L298" i="1"/>
  <c r="L294" i="1" s="1"/>
  <c r="L293" i="1" s="1"/>
  <c r="L114" i="1"/>
  <c r="L113" i="1" s="1"/>
  <c r="J132" i="1"/>
  <c r="J131" i="1" s="1"/>
  <c r="J130" i="1" s="1"/>
  <c r="G262" i="1"/>
  <c r="G249" i="1" s="1"/>
  <c r="J290" i="1"/>
  <c r="L290" i="1" s="1"/>
  <c r="K289" i="1"/>
  <c r="L289" i="1" s="1"/>
  <c r="F122" i="1"/>
  <c r="H121" i="1"/>
  <c r="H120" i="1" s="1"/>
  <c r="L125" i="1"/>
  <c r="L127" i="1"/>
  <c r="E132" i="1"/>
  <c r="E131" i="1" s="1"/>
  <c r="E130" i="1" s="1"/>
  <c r="K132" i="1"/>
  <c r="K131" i="1" s="1"/>
  <c r="K130" i="1" s="1"/>
  <c r="D249" i="1"/>
  <c r="F283" i="1"/>
  <c r="I282" i="1"/>
  <c r="K399" i="1"/>
  <c r="I32" i="1"/>
  <c r="I31" i="1" s="1"/>
  <c r="G68" i="1"/>
  <c r="G67" i="1" s="1"/>
  <c r="G78" i="1"/>
  <c r="L89" i="1"/>
  <c r="G132" i="1"/>
  <c r="G131" i="1" s="1"/>
  <c r="G130" i="1" s="1"/>
  <c r="F210" i="1"/>
  <c r="L210" i="1" s="1"/>
  <c r="E249" i="1"/>
  <c r="H327" i="1"/>
  <c r="H326" i="1" s="1"/>
  <c r="H325" i="1" s="1"/>
  <c r="F332" i="1"/>
  <c r="F414" i="1"/>
  <c r="I413" i="1"/>
  <c r="I407" i="1" s="1"/>
  <c r="I406" i="1" s="1"/>
  <c r="I401" i="1" s="1"/>
  <c r="I110" i="1"/>
  <c r="I107" i="1" s="1"/>
  <c r="F93" i="1"/>
  <c r="F115" i="1"/>
  <c r="F119" i="1"/>
  <c r="I254" i="1"/>
  <c r="I249" i="1" s="1"/>
  <c r="F258" i="1"/>
  <c r="E262" i="1"/>
  <c r="K262" i="1"/>
  <c r="K249" i="1" s="1"/>
  <c r="I279" i="1"/>
  <c r="L317" i="1"/>
  <c r="L316" i="1" s="1"/>
  <c r="G326" i="1"/>
  <c r="G325" i="1" s="1"/>
  <c r="I330" i="1"/>
  <c r="F331" i="1"/>
  <c r="J337" i="1"/>
  <c r="F214" i="1"/>
  <c r="L214" i="1" s="1"/>
  <c r="E274" i="1"/>
  <c r="L312" i="1"/>
  <c r="L311" i="1" s="1"/>
  <c r="F311" i="1"/>
  <c r="G400" i="1"/>
  <c r="H401" i="1"/>
  <c r="F218" i="1"/>
  <c r="L218" i="1" s="1"/>
  <c r="F230" i="1"/>
  <c r="L230" i="1" s="1"/>
  <c r="F238" i="1"/>
  <c r="L238" i="1" s="1"/>
  <c r="K304" i="1"/>
  <c r="L354" i="1"/>
  <c r="F364" i="1"/>
  <c r="F361" i="1" s="1"/>
  <c r="I361" i="1"/>
  <c r="L417" i="1"/>
  <c r="L416" i="1" s="1"/>
  <c r="F529" i="1"/>
  <c r="L530" i="1"/>
  <c r="F255" i="1"/>
  <c r="F254" i="1" s="1"/>
  <c r="I242" i="1"/>
  <c r="H273" i="1"/>
  <c r="F309" i="1"/>
  <c r="I305" i="1"/>
  <c r="I304" i="1" s="1"/>
  <c r="L336" i="1"/>
  <c r="F335" i="1"/>
  <c r="D195" i="1"/>
  <c r="J195" i="1"/>
  <c r="I195" i="1" s="1"/>
  <c r="F206" i="1"/>
  <c r="L206" i="1" s="1"/>
  <c r="J242" i="1"/>
  <c r="H250" i="1"/>
  <c r="F313" i="1"/>
  <c r="J325" i="1"/>
  <c r="F338" i="1"/>
  <c r="L340" i="1"/>
  <c r="L81" i="1" s="1"/>
  <c r="L79" i="1" s="1"/>
  <c r="L375" i="1"/>
  <c r="J401" i="1"/>
  <c r="F437" i="1"/>
  <c r="L438" i="1"/>
  <c r="L448" i="1"/>
  <c r="F446" i="1"/>
  <c r="G461" i="1"/>
  <c r="G200" i="1"/>
  <c r="G195" i="1" s="1"/>
  <c r="D337" i="1"/>
  <c r="D325" i="1" s="1"/>
  <c r="D272" i="1" s="1"/>
  <c r="L362" i="1"/>
  <c r="I366" i="1"/>
  <c r="F397" i="1"/>
  <c r="I390" i="1"/>
  <c r="I374" i="1" s="1"/>
  <c r="I373" i="1" s="1"/>
  <c r="D401" i="1"/>
  <c r="I511" i="1"/>
  <c r="I430" i="1" s="1"/>
  <c r="I429" i="1" s="1"/>
  <c r="I428" i="1" s="1"/>
  <c r="G524" i="1"/>
  <c r="L539" i="1"/>
  <c r="F537" i="1"/>
  <c r="F316" i="1"/>
  <c r="L324" i="1"/>
  <c r="F323" i="1"/>
  <c r="F322" i="1" s="1"/>
  <c r="L346" i="1"/>
  <c r="L432" i="1"/>
  <c r="L134" i="1" s="1"/>
  <c r="L494" i="1"/>
  <c r="L228" i="1" s="1"/>
  <c r="L502" i="1"/>
  <c r="L236" i="1" s="1"/>
  <c r="I517" i="1"/>
  <c r="F533" i="1"/>
  <c r="L533" i="1" s="1"/>
  <c r="L534" i="1"/>
  <c r="L259" i="1" s="1"/>
  <c r="L258" i="1" s="1"/>
  <c r="F512" i="1"/>
  <c r="F408" i="1"/>
  <c r="G272" i="1" l="1"/>
  <c r="J11" i="1"/>
  <c r="L439" i="1"/>
  <c r="L141" i="1" s="1"/>
  <c r="F141" i="1"/>
  <c r="F139" i="1" s="1"/>
  <c r="H132" i="1"/>
  <c r="H131" i="1" s="1"/>
  <c r="H130" i="1" s="1"/>
  <c r="J272" i="1"/>
  <c r="J271" i="1" s="1"/>
  <c r="H272" i="1"/>
  <c r="H270" i="1" s="1"/>
  <c r="D78" i="1"/>
  <c r="D66" i="1" s="1"/>
  <c r="L21" i="1"/>
  <c r="L19" i="1" s="1"/>
  <c r="L279" i="1"/>
  <c r="L498" i="1"/>
  <c r="L232" i="1" s="1"/>
  <c r="F232" i="1"/>
  <c r="L490" i="1"/>
  <c r="L224" i="1" s="1"/>
  <c r="F224" i="1"/>
  <c r="G44" i="1"/>
  <c r="G12" i="1" s="1"/>
  <c r="G11" i="1" s="1"/>
  <c r="L408" i="1"/>
  <c r="F417" i="1"/>
  <c r="F262" i="1"/>
  <c r="E44" i="1"/>
  <c r="E12" i="1" s="1"/>
  <c r="E11" i="1" s="1"/>
  <c r="L285" i="1"/>
  <c r="L25" i="1" s="1"/>
  <c r="F25" i="1"/>
  <c r="H12" i="1"/>
  <c r="H11" i="1" s="1"/>
  <c r="E78" i="1"/>
  <c r="F195" i="1"/>
  <c r="L195" i="1" s="1"/>
  <c r="E273" i="1"/>
  <c r="E272" i="1" s="1"/>
  <c r="F114" i="1"/>
  <c r="F113" i="1" s="1"/>
  <c r="G66" i="1"/>
  <c r="E66" i="1"/>
  <c r="F524" i="1"/>
  <c r="I132" i="1"/>
  <c r="I131" i="1" s="1"/>
  <c r="I130" i="1" s="1"/>
  <c r="H78" i="1"/>
  <c r="H66" i="1" s="1"/>
  <c r="F32" i="1"/>
  <c r="F31" i="1" s="1"/>
  <c r="I95" i="1"/>
  <c r="I78" i="1" s="1"/>
  <c r="L132" i="1"/>
  <c r="D270" i="1"/>
  <c r="D271" i="1"/>
  <c r="F430" i="1"/>
  <c r="F429" i="1" s="1"/>
  <c r="F428" i="1" s="1"/>
  <c r="I399" i="1"/>
  <c r="I400" i="1"/>
  <c r="G271" i="1"/>
  <c r="G270" i="1"/>
  <c r="J9" i="1"/>
  <c r="J10" i="1"/>
  <c r="F511" i="1"/>
  <c r="F183" i="1"/>
  <c r="F182" i="1" s="1"/>
  <c r="F132" i="1" s="1"/>
  <c r="F131" i="1" s="1"/>
  <c r="F130" i="1" s="1"/>
  <c r="L323" i="1"/>
  <c r="L322" i="1" s="1"/>
  <c r="L65" i="1"/>
  <c r="L64" i="1" s="1"/>
  <c r="L63" i="1" s="1"/>
  <c r="L108" i="1"/>
  <c r="L446" i="1"/>
  <c r="L430" i="1" s="1"/>
  <c r="L429" i="1" s="1"/>
  <c r="L428" i="1" s="1"/>
  <c r="L150" i="1"/>
  <c r="L148" i="1" s="1"/>
  <c r="H249" i="1"/>
  <c r="F250" i="1"/>
  <c r="H271" i="1"/>
  <c r="K288" i="1"/>
  <c r="K287" i="1" s="1"/>
  <c r="K274" i="1" s="1"/>
  <c r="K273" i="1" s="1"/>
  <c r="K272" i="1" s="1"/>
  <c r="K29" i="1"/>
  <c r="K28" i="1" s="1"/>
  <c r="K27" i="1" s="1"/>
  <c r="K13" i="1" s="1"/>
  <c r="K12" i="1" s="1"/>
  <c r="L253" i="1"/>
  <c r="L525" i="1"/>
  <c r="L349" i="1"/>
  <c r="L91" i="1"/>
  <c r="L90" i="1" s="1"/>
  <c r="K78" i="1"/>
  <c r="K66" i="1" s="1"/>
  <c r="F413" i="1"/>
  <c r="F407" i="1" s="1"/>
  <c r="F406" i="1" s="1"/>
  <c r="F401" i="1" s="1"/>
  <c r="L414" i="1"/>
  <c r="F110" i="1"/>
  <c r="F107" i="1" s="1"/>
  <c r="F78" i="1" s="1"/>
  <c r="L288" i="1"/>
  <c r="L287" i="1" s="1"/>
  <c r="L29" i="1"/>
  <c r="L28" i="1" s="1"/>
  <c r="L27" i="1" s="1"/>
  <c r="L309" i="1"/>
  <c r="F305" i="1"/>
  <c r="F304" i="1" s="1"/>
  <c r="F49" i="1"/>
  <c r="F45" i="1" s="1"/>
  <c r="F44" i="1" s="1"/>
  <c r="I278" i="1"/>
  <c r="I274" i="1" s="1"/>
  <c r="I273" i="1" s="1"/>
  <c r="L437" i="1"/>
  <c r="L140" i="1"/>
  <c r="L139" i="1" s="1"/>
  <c r="F337" i="1"/>
  <c r="L338" i="1"/>
  <c r="L331" i="1"/>
  <c r="L72" i="1" s="1"/>
  <c r="F72" i="1"/>
  <c r="L87" i="1"/>
  <c r="L276" i="1"/>
  <c r="L275" i="1" s="1"/>
  <c r="L17" i="1"/>
  <c r="L16" i="1" s="1"/>
  <c r="L15" i="1" s="1"/>
  <c r="D11" i="1"/>
  <c r="D399" i="1"/>
  <c r="D400" i="1"/>
  <c r="L364" i="1"/>
  <c r="L112" i="1" s="1"/>
  <c r="F112" i="1"/>
  <c r="H399" i="1"/>
  <c r="H400" i="1"/>
  <c r="E270" i="1"/>
  <c r="E271" i="1"/>
  <c r="F330" i="1"/>
  <c r="I71" i="1"/>
  <c r="I68" i="1" s="1"/>
  <c r="I67" i="1" s="1"/>
  <c r="L122" i="1"/>
  <c r="L121" i="1" s="1"/>
  <c r="L120" i="1" s="1"/>
  <c r="F121" i="1"/>
  <c r="F120" i="1" s="1"/>
  <c r="L32" i="1"/>
  <c r="L31" i="1" s="1"/>
  <c r="L537" i="1"/>
  <c r="L264" i="1"/>
  <c r="L262" i="1" s="1"/>
  <c r="L335" i="1"/>
  <c r="L77" i="1"/>
  <c r="L76" i="1" s="1"/>
  <c r="L529" i="1"/>
  <c r="L255" i="1"/>
  <c r="L254" i="1" s="1"/>
  <c r="F522" i="1"/>
  <c r="F517" i="1" s="1"/>
  <c r="F248" i="1"/>
  <c r="F247" i="1" s="1"/>
  <c r="F242" i="1" s="1"/>
  <c r="F282" i="1"/>
  <c r="F278" i="1" s="1"/>
  <c r="F274" i="1" s="1"/>
  <c r="F273" i="1" s="1"/>
  <c r="L283" i="1"/>
  <c r="F23" i="1"/>
  <c r="F22" i="1" s="1"/>
  <c r="F18" i="1" s="1"/>
  <c r="F13" i="1" s="1"/>
  <c r="I327" i="1"/>
  <c r="I326" i="1" s="1"/>
  <c r="I325" i="1" s="1"/>
  <c r="F390" i="1"/>
  <c r="F374" i="1" s="1"/>
  <c r="F373" i="1" s="1"/>
  <c r="L397" i="1"/>
  <c r="F193" i="1"/>
  <c r="F186" i="1" s="1"/>
  <c r="J399" i="1"/>
  <c r="J400" i="1"/>
  <c r="I12" i="1"/>
  <c r="G10" i="1" l="1"/>
  <c r="G9" i="1"/>
  <c r="E9" i="1"/>
  <c r="E10" i="1"/>
  <c r="L361" i="1"/>
  <c r="I272" i="1"/>
  <c r="J270" i="1"/>
  <c r="I66" i="1"/>
  <c r="I11" i="1" s="1"/>
  <c r="F272" i="1"/>
  <c r="L524" i="1"/>
  <c r="F249" i="1"/>
  <c r="L250" i="1"/>
  <c r="L249" i="1" s="1"/>
  <c r="D10" i="1"/>
  <c r="D9" i="1"/>
  <c r="H10" i="1"/>
  <c r="H9" i="1"/>
  <c r="F12" i="1"/>
  <c r="L282" i="1"/>
  <c r="L278" i="1" s="1"/>
  <c r="L274" i="1" s="1"/>
  <c r="L23" i="1"/>
  <c r="L22" i="1" s="1"/>
  <c r="L18" i="1" s="1"/>
  <c r="L13" i="1" s="1"/>
  <c r="K270" i="1"/>
  <c r="K271" i="1"/>
  <c r="I271" i="1"/>
  <c r="I270" i="1"/>
  <c r="L413" i="1"/>
  <c r="L407" i="1" s="1"/>
  <c r="L406" i="1" s="1"/>
  <c r="L401" i="1" s="1"/>
  <c r="L110" i="1"/>
  <c r="L107" i="1" s="1"/>
  <c r="L78" i="1" s="1"/>
  <c r="F400" i="1"/>
  <c r="L400" i="1" s="1"/>
  <c r="F399" i="1"/>
  <c r="L337" i="1"/>
  <c r="L49" i="1"/>
  <c r="L45" i="1" s="1"/>
  <c r="L44" i="1" s="1"/>
  <c r="L305" i="1"/>
  <c r="L304" i="1" s="1"/>
  <c r="K11" i="1"/>
  <c r="L193" i="1"/>
  <c r="L186" i="1" s="1"/>
  <c r="L131" i="1" s="1"/>
  <c r="L130" i="1" s="1"/>
  <c r="L390" i="1"/>
  <c r="L374" i="1" s="1"/>
  <c r="L373" i="1" s="1"/>
  <c r="F327" i="1"/>
  <c r="F326" i="1" s="1"/>
  <c r="F325" i="1" s="1"/>
  <c r="F71" i="1"/>
  <c r="F68" i="1" s="1"/>
  <c r="F67" i="1" s="1"/>
  <c r="F66" i="1" s="1"/>
  <c r="L330" i="1"/>
  <c r="I9" i="1" l="1"/>
  <c r="I10" i="1"/>
  <c r="L273" i="1"/>
  <c r="L327" i="1"/>
  <c r="L326" i="1" s="1"/>
  <c r="L325" i="1" s="1"/>
  <c r="L272" i="1" s="1"/>
  <c r="L71" i="1"/>
  <c r="L68" i="1" s="1"/>
  <c r="L67" i="1" s="1"/>
  <c r="L66" i="1" s="1"/>
  <c r="L399" i="1"/>
  <c r="F270" i="1"/>
  <c r="F271" i="1"/>
  <c r="L12" i="1"/>
  <c r="K9" i="1"/>
  <c r="K10" i="1"/>
  <c r="F11" i="1"/>
  <c r="L270" i="1" l="1"/>
  <c r="L271" i="1"/>
  <c r="F10" i="1"/>
  <c r="F9" i="1"/>
  <c r="L11" i="1"/>
  <c r="L10" i="1" l="1"/>
  <c r="L9" i="1"/>
  <c r="L200" i="1"/>
  <c r="L466" i="1"/>
  <c r="F220" i="1"/>
  <c r="F486" i="1"/>
  <c r="I216" i="1"/>
  <c r="L196" i="1"/>
  <c r="L462" i="1"/>
  <c r="L461" i="1"/>
  <c r="F196" i="1"/>
  <c r="F462" i="1"/>
  <c r="L477" i="1"/>
  <c r="F477" i="1"/>
  <c r="I477" i="1"/>
  <c r="L221" i="1"/>
  <c r="L487" i="1"/>
  <c r="L483" i="1"/>
  <c r="F483" i="1"/>
  <c r="I483" i="1"/>
  <c r="L198" i="1"/>
  <c r="L464" i="1"/>
  <c r="L199" i="1"/>
  <c r="L465" i="1"/>
  <c r="F223" i="1"/>
  <c r="L204" i="1"/>
  <c r="L470" i="1"/>
  <c r="I203" i="1"/>
  <c r="L220" i="1"/>
  <c r="L486" i="1"/>
  <c r="L208" i="1"/>
  <c r="L474" i="1"/>
  <c r="I200" i="1"/>
  <c r="I223" i="1"/>
  <c r="F216" i="1"/>
  <c r="L463" i="1"/>
  <c r="L197" i="1"/>
  <c r="F461" i="1"/>
  <c r="I461" i="1"/>
  <c r="F202" i="1"/>
  <c r="I480" i="1"/>
  <c r="F480" i="1"/>
  <c r="L480" i="1"/>
  <c r="F208" i="1"/>
  <c r="L212" i="1"/>
  <c r="L478" i="1"/>
  <c r="L468" i="1"/>
  <c r="L202" i="1"/>
  <c r="F474" i="1"/>
  <c r="I474" i="1"/>
  <c r="I208" i="1"/>
  <c r="I466" i="1"/>
  <c r="F466" i="1"/>
  <c r="F200" i="1"/>
  <c r="I482" i="1"/>
  <c r="F482" i="1"/>
  <c r="L482" i="1"/>
  <c r="L216" i="1"/>
  <c r="I486" i="1"/>
  <c r="I220" i="1"/>
  <c r="L203" i="1"/>
  <c r="L469" i="1"/>
  <c r="I222" i="1"/>
  <c r="F198" i="1"/>
  <c r="I201" i="1"/>
  <c r="F204" i="1"/>
  <c r="I221" i="1"/>
  <c r="I471" i="1"/>
  <c r="F471" i="1"/>
  <c r="L471" i="1"/>
  <c r="I462" i="1"/>
  <c r="I196" i="1"/>
  <c r="F212" i="1"/>
  <c r="I475" i="1"/>
  <c r="F475" i="1"/>
  <c r="L475" i="1"/>
  <c r="I199" i="1"/>
  <c r="I484" i="1"/>
  <c r="F484" i="1"/>
  <c r="L484" i="1"/>
  <c r="I479" i="1"/>
  <c r="F479" i="1"/>
  <c r="L479" i="1"/>
  <c r="F201" i="1"/>
  <c r="I476" i="1"/>
  <c r="F476" i="1"/>
  <c r="L476" i="1"/>
  <c r="I481" i="1"/>
  <c r="F481" i="1"/>
  <c r="L481" i="1"/>
  <c r="I469" i="1"/>
  <c r="F469" i="1"/>
  <c r="F203" i="1"/>
  <c r="I197" i="1"/>
  <c r="I463" i="1"/>
  <c r="F463" i="1"/>
  <c r="F197" i="1"/>
  <c r="F468" i="1"/>
  <c r="I468" i="1"/>
  <c r="I202" i="1"/>
  <c r="F470" i="1"/>
  <c r="I470" i="1"/>
  <c r="I204" i="1"/>
  <c r="I472" i="1"/>
  <c r="F472" i="1"/>
  <c r="L472" i="1"/>
  <c r="I487" i="1"/>
  <c r="F487" i="1"/>
  <c r="F221" i="1"/>
  <c r="I485" i="1"/>
  <c r="F485" i="1"/>
  <c r="L485" i="1"/>
  <c r="F222" i="1"/>
  <c r="I467" i="1"/>
  <c r="F467" i="1"/>
  <c r="L467" i="1"/>
  <c r="L201" i="1"/>
  <c r="I489" i="1"/>
  <c r="F489" i="1"/>
  <c r="L489" i="1"/>
  <c r="L223" i="1"/>
  <c r="I465" i="1"/>
  <c r="F465" i="1"/>
  <c r="F199" i="1"/>
  <c r="I488" i="1"/>
  <c r="F488" i="1"/>
  <c r="L488" i="1"/>
  <c r="L222" i="1"/>
  <c r="I473" i="1"/>
  <c r="F473" i="1"/>
  <c r="L473" i="1"/>
  <c r="F464" i="1"/>
  <c r="I464" i="1"/>
  <c r="I198" i="1"/>
  <c r="F478" i="1"/>
  <c r="I478" i="1"/>
  <c r="I2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99" authorId="0" shapeId="0" xr:uid="{02DA8AEB-B819-41F5-89CB-E05B061D4C4F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<sst xmlns="http://schemas.openxmlformats.org/spreadsheetml/2006/main" count="1080" uniqueCount="535">
  <si>
    <t>CONTUL DE EXECUŢIE A BUGETULUI LOCAL- VENITURI</t>
  </si>
  <si>
    <t xml:space="preserve">                        la data de    31 DECEMBRIE 2024</t>
  </si>
  <si>
    <t>Denumirea indicatorilor</t>
  </si>
  <si>
    <t>Cod indicator</t>
  </si>
  <si>
    <t>Prevederi bugetare</t>
  </si>
  <si>
    <t xml:space="preserve">Drepturi         constatate                </t>
  </si>
  <si>
    <t>Stingeri</t>
  </si>
  <si>
    <t>Prevederi initiale</t>
  </si>
  <si>
    <t>Prevederi definitive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</si>
  <si>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</si>
  <si>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</si>
  <si>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</si>
  <si>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</si>
  <si>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</si>
  <si>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</si>
  <si>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</si>
  <si>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</si>
  <si>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</si>
  <si>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</si>
  <si>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</si>
  <si>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</si>
  <si>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</si>
  <si>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</si>
  <si>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</si>
  <si>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</si>
  <si>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</si>
  <si>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</si>
  <si>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</si>
  <si>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</si>
  <si>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</si>
  <si>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</si>
  <si>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</si>
  <si>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</si>
  <si>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</si>
  <si>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</si>
  <si>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</si>
  <si>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</si>
  <si>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</si>
  <si>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</si>
  <si>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</si>
  <si>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</si>
  <si>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</si>
  <si>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</si>
  <si>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</si>
  <si>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</si>
  <si>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</si>
  <si>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</si>
  <si>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</si>
  <si>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</si>
  <si>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</si>
  <si>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</si>
  <si>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</si>
  <si>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</si>
  <si>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</si>
  <si>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</si>
  <si>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</si>
  <si>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</si>
  <si>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</si>
  <si>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</si>
  <si>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</si>
  <si>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</si>
  <si>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</si>
  <si>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</si>
  <si>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</si>
  <si>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</si>
  <si>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</si>
  <si>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</si>
  <si>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</si>
  <si>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</si>
  <si>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</si>
  <si>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</si>
  <si>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</si>
  <si>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</si>
  <si>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</si>
  <si>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</si>
  <si>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</si>
  <si>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</si>
  <si>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</si>
  <si>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</si>
  <si>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</si>
  <si>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</si>
  <si>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</si>
  <si>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</si>
  <si>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</si>
  <si>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</si>
  <si>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</si>
  <si>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</si>
  <si>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</si>
  <si>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</si>
  <si>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</si>
  <si>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</si>
  <si>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</si>
  <si>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</si>
  <si>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</si>
  <si>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</si>
  <si>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</si>
  <si>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</si>
  <si>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</si>
  <si>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</si>
  <si>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</si>
  <si>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</si>
  <si>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</si>
  <si>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</si>
  <si>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</si>
  <si>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</si>
  <si>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</si>
  <si>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</si>
  <si>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</si>
  <si>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</si>
  <si>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</si>
  <si>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</si>
  <si>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</si>
  <si>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</si>
  <si>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</si>
  <si>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</si>
  <si>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</si>
  <si>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</si>
  <si>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</si>
  <si>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</si>
  <si>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</si>
  <si>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</si>
  <si>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</si>
  <si>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</si>
  <si>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</si>
  <si>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</si>
  <si>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</si>
  <si>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</si>
  <si>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</si>
  <si>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</si>
  <si>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</si>
  <si>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</si>
  <si>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</si>
  <si>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</si>
  <si>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</si>
  <si>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</si>
  <si>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</si>
  <si>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</si>
  <si>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</si>
  <si>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</si>
  <si>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</si>
  <si>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</si>
  <si>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</si>
  <si>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</si>
  <si>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</si>
  <si>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</si>
  <si>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</si>
  <si>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</si>
  <si>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</si>
  <si>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</si>
  <si>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</si>
  <si>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</si>
  <si>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</si>
  <si>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</si>
  <si>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</si>
  <si>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</si>
  <si>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</si>
  <si>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</si>
  <si>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</si>
  <si>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</si>
  <si>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</si>
  <si>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</si>
  <si>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</si>
  <si>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</si>
  <si>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</si>
  <si>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</si>
  <si>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</si>
  <si>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</si>
  <si>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</si>
  <si>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 xml:space="preserve">   Contribuţia lunară a părinţilor pentru întreţinerea copiilor în unităţile de protecţie socială</t>
  </si>
  <si>
    <t>33.02.27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</si>
  <si>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</si>
  <si>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</si>
  <si>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</si>
  <si>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</si>
  <si>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</si>
  <si>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</si>
  <si>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</si>
  <si>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</si>
  <si>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</si>
  <si>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</si>
  <si>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</si>
  <si>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</si>
  <si>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</si>
  <si>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</si>
  <si>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</si>
  <si>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</si>
  <si>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</si>
  <si>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</si>
  <si>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</si>
  <si>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</si>
  <si>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</si>
  <si>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</si>
  <si>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</si>
  <si>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</si>
  <si>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</si>
  <si>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</si>
  <si>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</si>
  <si>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</si>
  <si>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</si>
  <si>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</si>
  <si>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</si>
  <si>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</si>
  <si>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</si>
  <si>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</si>
  <si>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</si>
  <si>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</si>
  <si>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</si>
  <si>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</si>
  <si>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</si>
  <si>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</si>
  <si>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</si>
  <si>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</si>
  <si>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</si>
  <si>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</si>
  <si>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</si>
  <si>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</si>
  <si>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</si>
  <si>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</si>
  <si>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</si>
  <si>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</si>
  <si>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</si>
  <si>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</si>
  <si>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>Sume primite din Fondul de Solidaritate al Uniunii Europene</t>
  </si>
  <si>
    <t>37.02.05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</si>
  <si>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</si>
  <si>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</si>
  <si>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</si>
  <si>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</si>
  <si>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</si>
  <si>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</si>
  <si>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</si>
  <si>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</si>
  <si>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</si>
  <si>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</si>
  <si>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</si>
  <si>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</si>
  <si>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</si>
  <si>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</si>
  <si>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</si>
  <si>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</si>
  <si>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</si>
  <si>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</si>
  <si>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</si>
  <si>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</si>
  <si>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</si>
  <si>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</si>
  <si>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</si>
  <si>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</si>
  <si>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</si>
  <si>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</si>
  <si>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</si>
  <si>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</si>
  <si>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</si>
  <si>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</si>
  <si>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</si>
  <si>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</si>
  <si>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</si>
  <si>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</si>
  <si>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>Sume din excedentul bugetului local itilizate pentru finantarea cheltuielilor sectiunii de functionare</t>
  </si>
  <si>
    <t>40.02.18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</si>
  <si>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</si>
  <si>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</si>
  <si>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</si>
  <si>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</si>
  <si>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</si>
  <si>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</si>
  <si>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</si>
  <si>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</si>
  <si>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</si>
  <si>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</si>
  <si>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</si>
  <si>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</si>
  <si>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</si>
  <si>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</si>
  <si>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</si>
  <si>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</si>
  <si>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</si>
  <si>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</si>
  <si>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</si>
  <si>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</si>
  <si>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</si>
  <si>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</si>
  <si>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</si>
  <si>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</si>
  <si>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</si>
  <si>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</si>
  <si>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</si>
  <si>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</si>
  <si>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</si>
  <si>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</si>
  <si>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</si>
  <si>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</si>
  <si>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</si>
  <si>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</si>
  <si>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</si>
  <si>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</si>
  <si>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</si>
  <si>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</si>
  <si>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</si>
  <si>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</si>
  <si>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</si>
  <si>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</si>
  <si>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</si>
  <si>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</si>
  <si>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</si>
  <si>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</si>
  <si>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</si>
  <si>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</si>
  <si>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</si>
  <si>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</si>
  <si>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</si>
  <si>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</si>
  <si>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</si>
  <si>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</si>
  <si>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</si>
  <si>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</si>
  <si>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</si>
  <si>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</si>
  <si>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</si>
  <si>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</si>
  <si>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</si>
  <si>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</si>
  <si>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</si>
  <si>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</si>
  <si>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</si>
  <si>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</si>
  <si>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</si>
  <si>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</si>
  <si>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</si>
  <si>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</si>
  <si>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</si>
  <si>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</si>
  <si>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</si>
  <si>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</si>
  <si>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</si>
  <si>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</si>
  <si>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</si>
  <si>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</si>
  <si>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</si>
  <si>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</si>
  <si>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Subvenţii din bugetul de stat alocate conform contractelor încheiate cu direcțiile de sănătate publică pentru finanţarea sănătăţii</t>
  </si>
  <si>
    <t>42.02.66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</si>
  <si>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</si>
  <si>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</si>
  <si>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</si>
  <si>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</si>
  <si>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</si>
  <si>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</si>
  <si>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</si>
  <si>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</si>
  <si>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</si>
  <si>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</si>
  <si>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</si>
  <si>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Subventii de la bugetul de stat catre bugetele locale pentru Programul national de investitii "Anghel Saligny"</t>
  </si>
  <si>
    <t>42.02.87</t>
  </si>
  <si>
    <t>Alocări de sume din PNRR aferente asistenței financiare nerambursabile
 ( cod 42.02.88 01 la 42.02.88.03)</t>
  </si>
  <si>
    <t>42.02.88</t>
  </si>
  <si>
    <t>Fonduri europene nerambursabile</t>
  </si>
  <si>
    <t>42.02.88.01</t>
  </si>
  <si>
    <t>Finantare publica naționala</t>
  </si>
  <si>
    <t>42.02.88.02</t>
  </si>
  <si>
    <t>Sume aferente TVA</t>
  </si>
  <si>
    <t>42.02.88.03</t>
  </si>
  <si>
    <t>Alocări de sume din PNRR aferente componentei împrumuturi
( cod 42.02.89.01 la 42.02.89.03)</t>
  </si>
  <si>
    <t>42.02.89</t>
  </si>
  <si>
    <t>Fonduri din împrumut rambursabil</t>
  </si>
  <si>
    <t>42.02.89.01</t>
  </si>
  <si>
    <t>42.02.89.02</t>
  </si>
  <si>
    <t>42.02.89.03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</si>
  <si>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</si>
  <si>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</si>
  <si>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</si>
  <si>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</si>
  <si>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</si>
  <si>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</si>
  <si>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</si>
  <si>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</si>
  <si>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</si>
  <si>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</si>
  <si>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</si>
  <si>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</si>
  <si>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>Sume alocate din sumele obținute în urma scoaterii la licitație a certificatelor de emisii de gaze cu efect de seră pentru finanțarea proiectelor de investiții</t>
  </si>
  <si>
    <t>43.02.44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</si>
  <si>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</si>
  <si>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</si>
  <si>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</si>
  <si>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</si>
  <si>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</si>
  <si>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</si>
  <si>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</si>
  <si>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</si>
  <si>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</si>
  <si>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</si>
  <si>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</si>
  <si>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</si>
  <si>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</si>
  <si>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</si>
  <si>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</si>
  <si>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</si>
  <si>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</si>
  <si>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</si>
  <si>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</si>
  <si>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</si>
  <si>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</si>
  <si>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</si>
  <si>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</si>
  <si>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</si>
  <si>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</si>
  <si>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</si>
  <si>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</si>
  <si>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</si>
  <si>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</si>
  <si>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</si>
  <si>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</si>
  <si>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</si>
  <si>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</si>
  <si>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</si>
  <si>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</si>
  <si>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</si>
  <si>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</si>
  <si>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</si>
  <si>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</si>
  <si>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</si>
  <si>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</si>
  <si>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</si>
  <si>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</si>
  <si>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</si>
  <si>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</si>
  <si>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</si>
  <si>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</si>
  <si>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</si>
  <si>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</si>
  <si>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</si>
  <si>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</si>
  <si>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</si>
  <si>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</si>
  <si>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</si>
  <si>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</si>
  <si>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</si>
  <si>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</si>
  <si>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</si>
  <si>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</si>
  <si>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</si>
  <si>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</si>
  <si>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</si>
  <si>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</si>
  <si>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</si>
  <si>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</si>
  <si>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Subventii primite din bugetul judetului pentru clasele de invatamant special  organizate in cadrul unitatilor de invatamant de masa </t>
  </si>
  <si>
    <t>43.02.23</t>
  </si>
  <si>
    <t xml:space="preserve">Sume primite de la UE/alti donatori in contul platilor efectuate si prefinantari </t>
  </si>
  <si>
    <t>Fondul European de Dezvoltare Regională (FEDR), aferent cadrului financiar 2021-2027     (cod 45.02.48.01 la 45.02.48.03)</t>
  </si>
  <si>
    <t>45.02.48</t>
  </si>
  <si>
    <t>45.02.48.01</t>
  </si>
  <si>
    <t>45.02.48.02</t>
  </si>
  <si>
    <t>45.02.48.03</t>
  </si>
  <si>
    <t>Fondul Social European Plus (FSE+), aferent cadrului financiar 2021 - 2027   (cod45.02.49.01 + 45.02.49.02)</t>
  </si>
  <si>
    <t>45.02.49</t>
  </si>
  <si>
    <t>45.02.49.03</t>
  </si>
  <si>
    <t xml:space="preserve">Sume primite de la UE/alţi donatori  în contul plăţilor efectuate şi prefinanţări aferente cadrului financiar 2014 - 2020 </t>
  </si>
  <si>
    <t xml:space="preserve">Fondul European de Dezvoltare Regională (cod 48.02.01.01 la 48.02.01.03) </t>
  </si>
  <si>
    <t>48.02.01</t>
  </si>
  <si>
    <t>48.02.01.01</t>
  </si>
  <si>
    <t>48.02.01.02</t>
  </si>
  <si>
    <t>48.02.01.03</t>
  </si>
  <si>
    <t>Fondul Social European  (cod 48.02.02.01 la 48.02.02.03)</t>
  </si>
  <si>
    <t>48.02.02</t>
  </si>
  <si>
    <t>48.02.02.01</t>
  </si>
  <si>
    <t>48.02.02.02</t>
  </si>
  <si>
    <t>48.02.02.03</t>
  </si>
  <si>
    <t>Instrumentul European de Vecinătate</t>
  </si>
  <si>
    <t>48.02.12</t>
  </si>
  <si>
    <t>48.02.12.01</t>
  </si>
  <si>
    <t>48.02.12.02</t>
  </si>
  <si>
    <t>48.02.12.03</t>
  </si>
  <si>
    <t>Fondul pentru relații bilaterale aferent Mecanismelor Financiare Spațiul Economic European și Norvegian 2014 - 2021</t>
  </si>
  <si>
    <t>48.02.32</t>
  </si>
  <si>
    <t>48.02.32.01</t>
  </si>
  <si>
    <t>48.02.32.02</t>
  </si>
  <si>
    <t>48.02.32.03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</si>
  <si>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</si>
  <si>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</si>
  <si>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</si>
  <si>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</si>
  <si>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</si>
  <si>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</si>
  <si>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</si>
  <si>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</si>
  <si>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</si>
  <si>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</si>
  <si>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</si>
  <si>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</si>
  <si>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</si>
  <si>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</si>
  <si>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Diverse venituri 
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</si>
  <si>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</si>
  <si>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</si>
  <si>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</si>
  <si>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</si>
  <si>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 xml:space="preserve">   Încasări din rambursarea altor împrumuturi acordate </t>
  </si>
  <si>
    <t>40.02.50</t>
  </si>
  <si>
    <t>IV. SUBVENŢII (cod 00.18)</t>
  </si>
  <si>
    <t xml:space="preserve">Subvenţii de la bugetul de stat (cod 42.02.21+42.02.28+42.02.32 la 42.02.37+42.02.41+ 42.02.42+42.02.44 la 42.02.46) </t>
  </si>
  <si>
    <t>Subventii din bugetul de stat pentru finantarea sanatatii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</si>
  <si>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</si>
  <si>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</si>
  <si>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</si>
  <si>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</si>
  <si>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</si>
  <si>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</si>
  <si>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</si>
  <si>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</si>
  <si>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</si>
  <si>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</si>
  <si>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</si>
  <si>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</si>
  <si>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</si>
  <si>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</si>
  <si>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</si>
  <si>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</si>
  <si>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</si>
  <si>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</si>
  <si>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Subvenții de la alte administrații</t>
  </si>
  <si>
    <t>45.02.45</t>
  </si>
  <si>
    <t>45.02.45.01</t>
  </si>
  <si>
    <t xml:space="preserve">Instrumentul European de Vecinătate (ENI) (cod 48.02.12.01+48.02.12.02+48.02.12.03) 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</si>
  <si>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</si>
  <si>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</si>
  <si>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</si>
  <si>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</si>
  <si>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</si>
  <si>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</si>
  <si>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</si>
  <si>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SERVICIUL BUGET</t>
  </si>
  <si>
    <t>Anexa nr.1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</si>
</sst>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  <charset val="238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RomHelvetica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color rgb="FF7030A0"/>
      <name val="RomHelvetica"/>
      <charset val="238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b/>
      <i/>
      <sz val="11"/>
      <color rgb="FF7030A0"/>
      <name val="RomHelvetica"/>
      <charset val="238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sz val="10"/>
      <name val="Tahoma"/>
      <family val="2"/>
    </font>
    <font>
      <b/>
      <i/>
      <sz val="1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7030A0"/>
      <name val="Arial"/>
      <family val="2"/>
      <charset val="238"/>
    </font>
    <font>
      <b/>
      <i/>
      <sz val="8"/>
      <name val="Arial"/>
      <family val="2"/>
    </font>
    <font>
      <b/>
      <sz val="11"/>
      <color indexed="61"/>
      <name val="Arial"/>
      <family val="2"/>
    </font>
    <font>
      <b/>
      <sz val="10"/>
      <color rgb="FF7030A0"/>
      <name val="Arial"/>
      <family val="2"/>
      <charset val="238"/>
    </font>
    <font>
      <b/>
      <sz val="1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1" fillId="0" borderId="0"/>
    <xf numFmtId="0" fontId="11" fillId="0" borderId="0"/>
  </cellStyleXfs>
  <cellXfs count="51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7" fillId="0" borderId="0" xfId="0" applyFont="1" applyAlignment="1">
      <alignment vertical="top" wrapText="1"/>
    </xf>
    <xf numFmtId="3" fontId="8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right" vertical="top" wrapText="1"/>
    </xf>
    <xf numFmtId="3" fontId="9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2" fillId="0" borderId="0" xfId="0" quotePrefix="1" applyNumberFormat="1" applyFont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11" fillId="2" borderId="8" xfId="0" applyFont="1" applyFill="1" applyBorder="1"/>
    <xf numFmtId="0" fontId="12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vertical="top" wrapText="1"/>
    </xf>
    <xf numFmtId="16" fontId="14" fillId="5" borderId="14" xfId="0" quotePrefix="1" applyNumberFormat="1" applyFont="1" applyFill="1" applyBorder="1" applyAlignment="1">
      <alignment horizontal="center" vertical="top" wrapText="1"/>
    </xf>
    <xf numFmtId="0" fontId="15" fillId="5" borderId="14" xfId="0" quotePrefix="1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vertical="top"/>
    </xf>
    <xf numFmtId="0" fontId="5" fillId="5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vertical="top" wrapText="1"/>
    </xf>
    <xf numFmtId="0" fontId="5" fillId="6" borderId="17" xfId="0" applyFont="1" applyFill="1" applyBorder="1" applyAlignment="1">
      <alignment horizontal="center" vertical="center" wrapText="1"/>
    </xf>
    <xf numFmtId="49" fontId="5" fillId="6" borderId="14" xfId="0" applyNumberFormat="1" applyFont="1" applyFill="1" applyBorder="1" applyAlignment="1">
      <alignment horizontal="center" vertical="top" wrapText="1"/>
    </xf>
    <xf numFmtId="3" fontId="18" fillId="6" borderId="14" xfId="0" applyNumberFormat="1" applyFont="1" applyFill="1" applyBorder="1" applyAlignment="1">
      <alignment vertical="top" wrapText="1"/>
    </xf>
    <xf numFmtId="3" fontId="19" fillId="4" borderId="14" xfId="0" applyNumberFormat="1" applyFont="1" applyFill="1" applyBorder="1" applyAlignment="1">
      <alignment vertical="top" wrapText="1"/>
    </xf>
    <xf numFmtId="0" fontId="5" fillId="6" borderId="17" xfId="0" applyFont="1" applyFill="1" applyBorder="1" applyAlignment="1">
      <alignment horizontal="center" vertical="top" wrapText="1"/>
    </xf>
    <xf numFmtId="3" fontId="16" fillId="6" borderId="14" xfId="0" applyNumberFormat="1" applyFont="1" applyFill="1" applyBorder="1" applyAlignment="1">
      <alignment vertical="top"/>
    </xf>
    <xf numFmtId="3" fontId="18" fillId="6" borderId="18" xfId="0" applyNumberFormat="1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3" fontId="20" fillId="6" borderId="14" xfId="0" applyNumberFormat="1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16" fontId="5" fillId="7" borderId="14" xfId="0" quotePrefix="1" applyNumberFormat="1" applyFont="1" applyFill="1" applyBorder="1" applyAlignment="1">
      <alignment horizontal="center" vertical="top" wrapText="1"/>
    </xf>
    <xf numFmtId="16" fontId="5" fillId="7" borderId="14" xfId="0" applyNumberFormat="1" applyFont="1" applyFill="1" applyBorder="1" applyAlignment="1">
      <alignment horizontal="center" vertical="top" wrapText="1"/>
    </xf>
    <xf numFmtId="3" fontId="20" fillId="7" borderId="14" xfId="0" applyNumberFormat="1" applyFont="1" applyFill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16" fontId="11" fillId="0" borderId="19" xfId="0" quotePrefix="1" applyNumberFormat="1" applyFont="1" applyBorder="1" applyAlignment="1">
      <alignment horizontal="center" vertical="top" wrapText="1"/>
    </xf>
    <xf numFmtId="16" fontId="11" fillId="0" borderId="19" xfId="0" applyNumberFormat="1" applyFont="1" applyBorder="1" applyAlignment="1">
      <alignment horizontal="center" vertical="top" wrapText="1"/>
    </xf>
    <xf numFmtId="3" fontId="21" fillId="0" borderId="19" xfId="0" applyNumberFormat="1" applyFont="1" applyBorder="1" applyAlignment="1">
      <alignment vertical="top" wrapText="1"/>
    </xf>
    <xf numFmtId="3" fontId="19" fillId="0" borderId="19" xfId="0" applyNumberFormat="1" applyFont="1" applyBorder="1" applyAlignment="1">
      <alignment vertical="top" wrapText="1"/>
    </xf>
    <xf numFmtId="16" fontId="11" fillId="6" borderId="14" xfId="0" applyNumberFormat="1" applyFont="1" applyFill="1" applyBorder="1" applyAlignment="1">
      <alignment horizontal="center" vertical="top" wrapText="1"/>
    </xf>
    <xf numFmtId="3" fontId="20" fillId="6" borderId="18" xfId="0" applyNumberFormat="1" applyFont="1" applyFill="1" applyBorder="1" applyAlignment="1">
      <alignment vertical="top" wrapText="1"/>
    </xf>
    <xf numFmtId="0" fontId="1" fillId="0" borderId="21" xfId="0" applyFont="1" applyBorder="1"/>
    <xf numFmtId="0" fontId="5" fillId="7" borderId="22" xfId="0" applyFont="1" applyFill="1" applyBorder="1" applyAlignment="1">
      <alignment vertical="top" wrapText="1"/>
    </xf>
    <xf numFmtId="49" fontId="5" fillId="7" borderId="14" xfId="0" applyNumberFormat="1" applyFont="1" applyFill="1" applyBorder="1" applyAlignment="1">
      <alignment horizontal="center" vertical="top" wrapText="1"/>
    </xf>
    <xf numFmtId="16" fontId="11" fillId="7" borderId="14" xfId="0" applyNumberFormat="1" applyFont="1" applyFill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16" fontId="11" fillId="0" borderId="14" xfId="0" applyNumberFormat="1" applyFont="1" applyBorder="1" applyAlignment="1">
      <alignment horizontal="center" vertical="top" wrapText="1"/>
    </xf>
    <xf numFmtId="3" fontId="21" fillId="0" borderId="14" xfId="0" applyNumberFormat="1" applyFont="1" applyBorder="1" applyAlignment="1">
      <alignment vertical="top" wrapText="1"/>
    </xf>
    <xf numFmtId="3" fontId="19" fillId="0" borderId="14" xfId="0" applyNumberFormat="1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16" fontId="11" fillId="0" borderId="14" xfId="0" quotePrefix="1" applyNumberFormat="1" applyFont="1" applyBorder="1" applyAlignment="1">
      <alignment horizontal="center" vertical="top" wrapText="1"/>
    </xf>
    <xf numFmtId="0" fontId="5" fillId="7" borderId="9" xfId="0" applyFont="1" applyFill="1" applyBorder="1" applyAlignment="1">
      <alignment vertical="top" wrapText="1"/>
    </xf>
    <xf numFmtId="3" fontId="18" fillId="7" borderId="14" xfId="0" applyNumberFormat="1" applyFont="1" applyFill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49" fontId="11" fillId="0" borderId="14" xfId="0" quotePrefix="1" applyNumberFormat="1" applyFont="1" applyBorder="1" applyAlignment="1">
      <alignment horizontal="center" vertical="top" wrapText="1"/>
    </xf>
    <xf numFmtId="0" fontId="5" fillId="6" borderId="17" xfId="0" applyFont="1" applyFill="1" applyBorder="1" applyAlignment="1">
      <alignment vertical="top" wrapText="1"/>
    </xf>
    <xf numFmtId="3" fontId="20" fillId="7" borderId="18" xfId="0" applyNumberFormat="1" applyFont="1" applyFill="1" applyBorder="1" applyAlignment="1">
      <alignment vertical="top" wrapText="1"/>
    </xf>
    <xf numFmtId="0" fontId="11" fillId="0" borderId="17" xfId="0" applyFont="1" applyBorder="1" applyAlignment="1">
      <alignment horizontal="centerContinuous" vertical="top" wrapText="1"/>
    </xf>
    <xf numFmtId="0" fontId="5" fillId="0" borderId="17" xfId="0" applyFont="1" applyBorder="1" applyAlignment="1">
      <alignment vertical="top" wrapText="1"/>
    </xf>
    <xf numFmtId="49" fontId="5" fillId="0" borderId="14" xfId="0" applyNumberFormat="1" applyFont="1" applyBorder="1" applyAlignment="1">
      <alignment horizontal="center" vertical="top" wrapText="1"/>
    </xf>
    <xf numFmtId="16" fontId="22" fillId="0" borderId="14" xfId="0" applyNumberFormat="1" applyFont="1" applyBorder="1" applyAlignment="1">
      <alignment horizontal="center" vertical="top" wrapText="1"/>
    </xf>
    <xf numFmtId="3" fontId="23" fillId="0" borderId="14" xfId="0" applyNumberFormat="1" applyFont="1" applyBorder="1" applyAlignment="1">
      <alignment vertical="top" wrapText="1"/>
    </xf>
    <xf numFmtId="3" fontId="24" fillId="0" borderId="14" xfId="0" applyNumberFormat="1" applyFont="1" applyBorder="1" applyAlignment="1">
      <alignment vertical="top" wrapText="1"/>
    </xf>
    <xf numFmtId="3" fontId="25" fillId="0" borderId="14" xfId="0" applyNumberFormat="1" applyFont="1" applyBorder="1" applyAlignment="1">
      <alignment vertical="top" wrapText="1"/>
    </xf>
    <xf numFmtId="3" fontId="26" fillId="0" borderId="14" xfId="0" applyNumberFormat="1" applyFont="1" applyBorder="1" applyAlignment="1">
      <alignment vertical="top"/>
    </xf>
    <xf numFmtId="3" fontId="21" fillId="0" borderId="18" xfId="0" applyNumberFormat="1" applyFont="1" applyBorder="1" applyAlignment="1">
      <alignment vertical="top" wrapText="1"/>
    </xf>
    <xf numFmtId="0" fontId="5" fillId="8" borderId="17" xfId="0" applyFont="1" applyFill="1" applyBorder="1" applyAlignment="1">
      <alignment vertical="top" wrapText="1"/>
    </xf>
    <xf numFmtId="49" fontId="5" fillId="8" borderId="14" xfId="0" applyNumberFormat="1" applyFont="1" applyFill="1" applyBorder="1" applyAlignment="1">
      <alignment horizontal="center" vertical="top" wrapText="1"/>
    </xf>
    <xf numFmtId="16" fontId="22" fillId="8" borderId="14" xfId="0" applyNumberFormat="1" applyFont="1" applyFill="1" applyBorder="1" applyAlignment="1">
      <alignment horizontal="center" vertical="top" wrapText="1"/>
    </xf>
    <xf numFmtId="3" fontId="23" fillId="8" borderId="14" xfId="0" applyNumberFormat="1" applyFont="1" applyFill="1" applyBorder="1" applyAlignment="1">
      <alignment vertical="top" wrapText="1"/>
    </xf>
    <xf numFmtId="3" fontId="25" fillId="4" borderId="14" xfId="0" applyNumberFormat="1" applyFont="1" applyFill="1" applyBorder="1" applyAlignment="1">
      <alignment vertical="top" wrapText="1"/>
    </xf>
    <xf numFmtId="3" fontId="23" fillId="8" borderId="18" xfId="0" applyNumberFormat="1" applyFont="1" applyFill="1" applyBorder="1" applyAlignment="1">
      <alignment vertical="top" wrapText="1"/>
    </xf>
    <xf numFmtId="3" fontId="27" fillId="9" borderId="14" xfId="0" applyNumberFormat="1" applyFont="1" applyFill="1" applyBorder="1" applyAlignment="1">
      <alignment vertical="top" wrapText="1"/>
    </xf>
    <xf numFmtId="3" fontId="21" fillId="9" borderId="14" xfId="0" applyNumberFormat="1" applyFont="1" applyFill="1" applyBorder="1" applyAlignment="1">
      <alignment vertical="top" wrapText="1"/>
    </xf>
    <xf numFmtId="3" fontId="21" fillId="9" borderId="18" xfId="0" applyNumberFormat="1" applyFont="1" applyFill="1" applyBorder="1" applyAlignment="1">
      <alignment vertical="top" wrapText="1"/>
    </xf>
    <xf numFmtId="3" fontId="20" fillId="4" borderId="14" xfId="0" applyNumberFormat="1" applyFont="1" applyFill="1" applyBorder="1" applyAlignment="1">
      <alignment vertical="top" wrapText="1"/>
    </xf>
    <xf numFmtId="0" fontId="11" fillId="10" borderId="17" xfId="0" applyFont="1" applyFill="1" applyBorder="1" applyAlignment="1">
      <alignment vertical="top" wrapText="1"/>
    </xf>
    <xf numFmtId="16" fontId="11" fillId="10" borderId="14" xfId="0" quotePrefix="1" applyNumberFormat="1" applyFont="1" applyFill="1" applyBorder="1" applyAlignment="1">
      <alignment horizontal="center" vertical="top" wrapText="1"/>
    </xf>
    <xf numFmtId="16" fontId="5" fillId="10" borderId="14" xfId="0" applyNumberFormat="1" applyFont="1" applyFill="1" applyBorder="1" applyAlignment="1">
      <alignment horizontal="center" vertical="top" wrapText="1"/>
    </xf>
    <xf numFmtId="3" fontId="27" fillId="10" borderId="14" xfId="0" applyNumberFormat="1" applyFont="1" applyFill="1" applyBorder="1" applyAlignment="1">
      <alignment vertical="top" wrapText="1"/>
    </xf>
    <xf numFmtId="14" fontId="11" fillId="0" borderId="14" xfId="0" quotePrefix="1" applyNumberFormat="1" applyFont="1" applyBorder="1" applyAlignment="1">
      <alignment horizontal="center" vertical="top" wrapText="1"/>
    </xf>
    <xf numFmtId="14" fontId="11" fillId="0" borderId="14" xfId="0" applyNumberFormat="1" applyFont="1" applyBorder="1" applyAlignment="1">
      <alignment horizontal="center" vertical="top" wrapText="1"/>
    </xf>
    <xf numFmtId="0" fontId="22" fillId="10" borderId="17" xfId="0" applyFont="1" applyFill="1" applyBorder="1" applyAlignment="1">
      <alignment horizontal="center" vertical="center" wrapText="1"/>
    </xf>
    <xf numFmtId="3" fontId="28" fillId="10" borderId="14" xfId="0" applyNumberFormat="1" applyFont="1" applyFill="1" applyBorder="1" applyAlignment="1">
      <alignment horizontal="right" vertical="center" wrapText="1"/>
    </xf>
    <xf numFmtId="3" fontId="25" fillId="4" borderId="14" xfId="0" applyNumberFormat="1" applyFont="1" applyFill="1" applyBorder="1" applyAlignment="1">
      <alignment horizontal="right" vertical="center" wrapText="1"/>
    </xf>
    <xf numFmtId="3" fontId="28" fillId="10" borderId="18" xfId="0" applyNumberFormat="1" applyFont="1" applyFill="1" applyBorder="1" applyAlignment="1">
      <alignment horizontal="right" vertical="center" wrapText="1"/>
    </xf>
    <xf numFmtId="14" fontId="5" fillId="7" borderId="14" xfId="0" quotePrefix="1" applyNumberFormat="1" applyFont="1" applyFill="1" applyBorder="1" applyAlignment="1">
      <alignment horizontal="center" vertical="top" wrapText="1"/>
    </xf>
    <xf numFmtId="0" fontId="29" fillId="0" borderId="17" xfId="0" applyFont="1" applyBorder="1" applyAlignment="1">
      <alignment vertical="top" wrapText="1"/>
    </xf>
    <xf numFmtId="0" fontId="11" fillId="0" borderId="14" xfId="0" quotePrefix="1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5" fillId="7" borderId="17" xfId="0" applyFont="1" applyFill="1" applyBorder="1" applyAlignment="1">
      <alignment horizontal="left" vertical="top" wrapText="1"/>
    </xf>
    <xf numFmtId="0" fontId="5" fillId="7" borderId="14" xfId="0" quotePrefix="1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3" fontId="20" fillId="7" borderId="14" xfId="0" applyNumberFormat="1" applyFont="1" applyFill="1" applyBorder="1" applyAlignment="1">
      <alignment horizontal="right" vertical="top" wrapText="1"/>
    </xf>
    <xf numFmtId="3" fontId="19" fillId="4" borderId="14" xfId="0" applyNumberFormat="1" applyFont="1" applyFill="1" applyBorder="1" applyAlignment="1">
      <alignment horizontal="right" vertical="top" wrapText="1"/>
    </xf>
    <xf numFmtId="3" fontId="20" fillId="7" borderId="18" xfId="0" applyNumberFormat="1" applyFont="1" applyFill="1" applyBorder="1" applyAlignment="1">
      <alignment horizontal="right" vertical="top" wrapText="1"/>
    </xf>
    <xf numFmtId="3" fontId="20" fillId="0" borderId="14" xfId="0" applyNumberFormat="1" applyFont="1" applyBorder="1" applyAlignment="1">
      <alignment vertical="top" wrapText="1"/>
    </xf>
    <xf numFmtId="3" fontId="21" fillId="0" borderId="14" xfId="0" applyNumberFormat="1" applyFont="1" applyBorder="1" applyAlignment="1">
      <alignment horizontal="righ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3" fontId="21" fillId="0" borderId="18" xfId="0" applyNumberFormat="1" applyFont="1" applyBorder="1" applyAlignment="1">
      <alignment horizontal="right" vertical="center" wrapText="1"/>
    </xf>
    <xf numFmtId="3" fontId="18" fillId="7" borderId="14" xfId="0" applyNumberFormat="1" applyFont="1" applyFill="1" applyBorder="1" applyAlignment="1">
      <alignment horizontal="right" vertical="center" wrapText="1"/>
    </xf>
    <xf numFmtId="3" fontId="19" fillId="4" borderId="14" xfId="0" applyNumberFormat="1" applyFont="1" applyFill="1" applyBorder="1" applyAlignment="1">
      <alignment horizontal="right" vertical="center" wrapText="1"/>
    </xf>
    <xf numFmtId="3" fontId="18" fillId="7" borderId="18" xfId="0" applyNumberFormat="1" applyFont="1" applyFill="1" applyBorder="1" applyAlignment="1">
      <alignment horizontal="right" vertical="center" wrapText="1"/>
    </xf>
    <xf numFmtId="0" fontId="22" fillId="0" borderId="17" xfId="0" applyFont="1" applyBorder="1" applyAlignment="1">
      <alignment vertical="top" wrapText="1"/>
    </xf>
    <xf numFmtId="0" fontId="22" fillId="0" borderId="14" xfId="0" quotePrefix="1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3" fontId="28" fillId="0" borderId="14" xfId="0" applyNumberFormat="1" applyFont="1" applyBorder="1" applyAlignment="1">
      <alignment horizontal="right" vertical="center" wrapText="1"/>
    </xf>
    <xf numFmtId="3" fontId="25" fillId="0" borderId="14" xfId="0" applyNumberFormat="1" applyFont="1" applyBorder="1" applyAlignment="1">
      <alignment horizontal="right" vertical="center" wrapText="1"/>
    </xf>
    <xf numFmtId="3" fontId="28" fillId="0" borderId="18" xfId="0" applyNumberFormat="1" applyFont="1" applyBorder="1" applyAlignment="1">
      <alignment horizontal="right" vertical="center" wrapText="1"/>
    </xf>
    <xf numFmtId="3" fontId="30" fillId="0" borderId="14" xfId="0" applyNumberFormat="1" applyFont="1" applyBorder="1" applyAlignment="1">
      <alignment vertical="top" wrapText="1"/>
    </xf>
    <xf numFmtId="3" fontId="30" fillId="11" borderId="14" xfId="0" applyNumberFormat="1" applyFont="1" applyFill="1" applyBorder="1" applyAlignment="1">
      <alignment vertical="top" wrapText="1"/>
    </xf>
    <xf numFmtId="0" fontId="1" fillId="0" borderId="24" xfId="1" applyFont="1" applyBorder="1" applyAlignment="1">
      <alignment vertical="center" wrapText="1"/>
    </xf>
    <xf numFmtId="16" fontId="11" fillId="0" borderId="17" xfId="0" applyNumberFormat="1" applyFont="1" applyBorder="1" applyAlignment="1">
      <alignment vertical="top" wrapText="1"/>
    </xf>
    <xf numFmtId="3" fontId="18" fillId="7" borderId="18" xfId="0" applyNumberFormat="1" applyFont="1" applyFill="1" applyBorder="1" applyAlignment="1">
      <alignment vertical="top" wrapText="1"/>
    </xf>
    <xf numFmtId="0" fontId="11" fillId="7" borderId="14" xfId="0" applyFont="1" applyFill="1" applyBorder="1" applyAlignment="1">
      <alignment horizontal="center" vertical="top" wrapText="1"/>
    </xf>
    <xf numFmtId="3" fontId="21" fillId="0" borderId="12" xfId="0" applyNumberFormat="1" applyFont="1" applyBorder="1" applyAlignment="1">
      <alignment vertical="top" wrapText="1"/>
    </xf>
    <xf numFmtId="3" fontId="19" fillId="0" borderId="12" xfId="0" applyNumberFormat="1" applyFont="1" applyBorder="1" applyAlignment="1">
      <alignment vertical="top" wrapText="1"/>
    </xf>
    <xf numFmtId="0" fontId="32" fillId="12" borderId="17" xfId="0" applyFont="1" applyFill="1" applyBorder="1" applyAlignment="1">
      <alignment vertical="top" wrapText="1"/>
    </xf>
    <xf numFmtId="14" fontId="32" fillId="12" borderId="14" xfId="0" applyNumberFormat="1" applyFont="1" applyFill="1" applyBorder="1" applyAlignment="1">
      <alignment horizontal="center" vertical="top" wrapText="1"/>
    </xf>
    <xf numFmtId="3" fontId="23" fillId="0" borderId="12" xfId="0" applyNumberFormat="1" applyFont="1" applyBorder="1" applyAlignment="1">
      <alignment vertical="top" wrapText="1"/>
    </xf>
    <xf numFmtId="3" fontId="25" fillId="0" borderId="12" xfId="0" applyNumberFormat="1" applyFont="1" applyBorder="1" applyAlignment="1">
      <alignment vertical="top" wrapText="1"/>
    </xf>
    <xf numFmtId="14" fontId="11" fillId="7" borderId="14" xfId="0" applyNumberFormat="1" applyFont="1" applyFill="1" applyBorder="1" applyAlignment="1">
      <alignment horizontal="center" vertical="top" wrapText="1"/>
    </xf>
    <xf numFmtId="3" fontId="21" fillId="11" borderId="14" xfId="0" applyNumberFormat="1" applyFont="1" applyFill="1" applyBorder="1" applyAlignment="1">
      <alignment vertical="top" wrapText="1"/>
    </xf>
    <xf numFmtId="0" fontId="5" fillId="6" borderId="17" xfId="0" applyFont="1" applyFill="1" applyBorder="1" applyAlignment="1">
      <alignment horizontal="left" vertical="top" wrapText="1" indent="2"/>
    </xf>
    <xf numFmtId="3" fontId="17" fillId="6" borderId="14" xfId="0" applyNumberFormat="1" applyFont="1" applyFill="1" applyBorder="1"/>
    <xf numFmtId="3" fontId="33" fillId="4" borderId="14" xfId="0" applyNumberFormat="1" applyFont="1" applyFill="1" applyBorder="1"/>
    <xf numFmtId="3" fontId="17" fillId="6" borderId="18" xfId="0" applyNumberFormat="1" applyFont="1" applyFill="1" applyBorder="1"/>
    <xf numFmtId="0" fontId="11" fillId="6" borderId="14" xfId="0" applyFont="1" applyFill="1" applyBorder="1" applyAlignment="1">
      <alignment horizontal="center" vertical="top" wrapText="1"/>
    </xf>
    <xf numFmtId="3" fontId="20" fillId="6" borderId="14" xfId="0" applyNumberFormat="1" applyFont="1" applyFill="1" applyBorder="1" applyAlignment="1">
      <alignment horizontal="right" vertical="top" wrapText="1"/>
    </xf>
    <xf numFmtId="3" fontId="20" fillId="6" borderId="18" xfId="0" applyNumberFormat="1" applyFont="1" applyFill="1" applyBorder="1" applyAlignment="1">
      <alignment horizontal="right" vertical="top" wrapText="1"/>
    </xf>
    <xf numFmtId="0" fontId="5" fillId="7" borderId="17" xfId="0" applyFont="1" applyFill="1" applyBorder="1" applyAlignment="1">
      <alignment horizontal="center" vertical="top" wrapText="1"/>
    </xf>
    <xf numFmtId="0" fontId="11" fillId="0" borderId="14" xfId="0" quotePrefix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3" fontId="17" fillId="6" borderId="14" xfId="0" applyNumberFormat="1" applyFont="1" applyFill="1" applyBorder="1" applyAlignment="1">
      <alignment horizontal="right" vertical="top" wrapText="1"/>
    </xf>
    <xf numFmtId="3" fontId="33" fillId="4" borderId="14" xfId="0" applyNumberFormat="1" applyFont="1" applyFill="1" applyBorder="1" applyAlignment="1">
      <alignment horizontal="right" vertical="top" wrapText="1"/>
    </xf>
    <xf numFmtId="3" fontId="17" fillId="6" borderId="18" xfId="0" applyNumberFormat="1" applyFont="1" applyFill="1" applyBorder="1" applyAlignment="1">
      <alignment horizontal="right" vertical="top" wrapText="1"/>
    </xf>
    <xf numFmtId="49" fontId="5" fillId="6" borderId="14" xfId="0" applyNumberFormat="1" applyFont="1" applyFill="1" applyBorder="1" applyAlignment="1">
      <alignment horizontal="center" wrapText="1"/>
    </xf>
    <xf numFmtId="3" fontId="18" fillId="6" borderId="14" xfId="0" applyNumberFormat="1" applyFont="1" applyFill="1" applyBorder="1" applyAlignment="1">
      <alignment horizontal="right" vertical="top" wrapText="1"/>
    </xf>
    <xf numFmtId="3" fontId="18" fillId="6" borderId="18" xfId="0" applyNumberFormat="1" applyFont="1" applyFill="1" applyBorder="1" applyAlignment="1">
      <alignment horizontal="right" vertical="top" wrapText="1"/>
    </xf>
    <xf numFmtId="0" fontId="34" fillId="8" borderId="17" xfId="0" applyFont="1" applyFill="1" applyBorder="1" applyAlignment="1">
      <alignment vertical="top" wrapText="1"/>
    </xf>
    <xf numFmtId="0" fontId="5" fillId="8" borderId="14" xfId="0" quotePrefix="1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3" fontId="20" fillId="8" borderId="14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3" fontId="19" fillId="0" borderId="14" xfId="0" applyNumberFormat="1" applyFont="1" applyBorder="1" applyAlignment="1">
      <alignment horizontal="right" vertical="top" wrapText="1"/>
    </xf>
    <xf numFmtId="0" fontId="11" fillId="13" borderId="17" xfId="0" applyFont="1" applyFill="1" applyBorder="1" applyAlignment="1">
      <alignment vertical="top" wrapText="1"/>
    </xf>
    <xf numFmtId="0" fontId="11" fillId="13" borderId="14" xfId="0" quotePrefix="1" applyFont="1" applyFill="1" applyBorder="1" applyAlignment="1">
      <alignment horizontal="center" vertical="top" wrapText="1"/>
    </xf>
    <xf numFmtId="0" fontId="11" fillId="13" borderId="14" xfId="0" applyFont="1" applyFill="1" applyBorder="1" applyAlignment="1">
      <alignment horizontal="center" vertical="top" wrapText="1"/>
    </xf>
    <xf numFmtId="3" fontId="27" fillId="0" borderId="14" xfId="0" applyNumberFormat="1" applyFont="1" applyBorder="1" applyAlignment="1">
      <alignment horizontal="right" vertical="top" wrapText="1"/>
    </xf>
    <xf numFmtId="3" fontId="25" fillId="0" borderId="14" xfId="0" applyNumberFormat="1" applyFont="1" applyBorder="1" applyAlignment="1">
      <alignment horizontal="right" vertical="top" wrapText="1"/>
    </xf>
    <xf numFmtId="3" fontId="27" fillId="0" borderId="18" xfId="0" applyNumberFormat="1" applyFont="1" applyBorder="1" applyAlignment="1">
      <alignment horizontal="right" vertical="top" wrapText="1"/>
    </xf>
    <xf numFmtId="0" fontId="11" fillId="0" borderId="17" xfId="0" applyFont="1" applyBorder="1" applyAlignment="1">
      <alignment vertical="top"/>
    </xf>
    <xf numFmtId="0" fontId="35" fillId="13" borderId="17" xfId="0" applyFont="1" applyFill="1" applyBorder="1" applyAlignment="1">
      <alignment vertical="top" wrapText="1"/>
    </xf>
    <xf numFmtId="0" fontId="35" fillId="13" borderId="14" xfId="0" applyFont="1" applyFill="1" applyBorder="1" applyAlignment="1">
      <alignment horizontal="center" vertical="top" wrapText="1"/>
    </xf>
    <xf numFmtId="3" fontId="24" fillId="0" borderId="14" xfId="0" applyNumberFormat="1" applyFont="1" applyBorder="1" applyAlignment="1">
      <alignment horizontal="right" vertical="top" wrapText="1"/>
    </xf>
    <xf numFmtId="3" fontId="24" fillId="0" borderId="18" xfId="0" applyNumberFormat="1" applyFont="1" applyBorder="1" applyAlignment="1">
      <alignment horizontal="right" vertical="top" wrapText="1"/>
    </xf>
    <xf numFmtId="0" fontId="11" fillId="0" borderId="17" xfId="0" applyFont="1" applyBorder="1" applyAlignment="1">
      <alignment horizontal="center" vertical="top" wrapText="1"/>
    </xf>
    <xf numFmtId="3" fontId="16" fillId="0" borderId="17" xfId="0" applyNumberFormat="1" applyFont="1" applyBorder="1" applyAlignment="1">
      <alignment vertical="top" wrapText="1"/>
    </xf>
    <xf numFmtId="3" fontId="33" fillId="0" borderId="17" xfId="0" applyNumberFormat="1" applyFont="1" applyBorder="1" applyAlignment="1">
      <alignment vertical="top" wrapText="1"/>
    </xf>
    <xf numFmtId="3" fontId="13" fillId="0" borderId="17" xfId="0" applyNumberFormat="1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49" fontId="11" fillId="0" borderId="13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3" fontId="16" fillId="0" borderId="13" xfId="0" applyNumberFormat="1" applyFont="1" applyBorder="1" applyAlignment="1">
      <alignment vertical="top" wrapText="1"/>
    </xf>
    <xf numFmtId="0" fontId="10" fillId="14" borderId="14" xfId="0" applyFont="1" applyFill="1" applyBorder="1" applyAlignment="1">
      <alignment horizontal="center" vertical="center" wrapText="1"/>
    </xf>
    <xf numFmtId="0" fontId="5" fillId="14" borderId="14" xfId="1" applyFont="1" applyFill="1" applyBorder="1" applyAlignment="1">
      <alignment horizontal="center"/>
    </xf>
    <xf numFmtId="3" fontId="13" fillId="14" borderId="13" xfId="0" applyNumberFormat="1" applyFont="1" applyFill="1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11" fillId="0" borderId="14" xfId="1" applyFont="1" applyBorder="1" applyAlignment="1">
      <alignment horizontal="center" vertical="center"/>
    </xf>
    <xf numFmtId="3" fontId="13" fillId="0" borderId="13" xfId="0" applyNumberFormat="1" applyFont="1" applyBorder="1" applyAlignment="1">
      <alignment vertical="top" wrapText="1"/>
    </xf>
    <xf numFmtId="0" fontId="5" fillId="7" borderId="14" xfId="0" quotePrefix="1" applyFont="1" applyFill="1" applyBorder="1" applyAlignment="1">
      <alignment horizontal="center" wrapText="1"/>
    </xf>
    <xf numFmtId="0" fontId="5" fillId="7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vertical="center" wrapText="1"/>
    </xf>
    <xf numFmtId="0" fontId="11" fillId="0" borderId="19" xfId="0" applyFont="1" applyBorder="1" applyAlignment="1">
      <alignment horizontal="center" wrapText="1"/>
    </xf>
    <xf numFmtId="0" fontId="11" fillId="0" borderId="12" xfId="0" applyFont="1" applyBorder="1" applyAlignment="1">
      <alignment wrapText="1"/>
    </xf>
    <xf numFmtId="49" fontId="11" fillId="0" borderId="14" xfId="0" applyNumberFormat="1" applyFont="1" applyBorder="1" applyAlignment="1">
      <alignment wrapText="1"/>
    </xf>
    <xf numFmtId="49" fontId="11" fillId="0" borderId="19" xfId="0" applyNumberFormat="1" applyFont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10" borderId="17" xfId="0" applyFont="1" applyFill="1" applyBorder="1" applyAlignment="1">
      <alignment vertical="top" wrapText="1"/>
    </xf>
    <xf numFmtId="0" fontId="5" fillId="10" borderId="14" xfId="0" applyFont="1" applyFill="1" applyBorder="1" applyAlignment="1">
      <alignment horizontal="center" wrapText="1"/>
    </xf>
    <xf numFmtId="3" fontId="18" fillId="10" borderId="14" xfId="0" applyNumberFormat="1" applyFont="1" applyFill="1" applyBorder="1" applyAlignment="1">
      <alignment horizontal="right" vertical="top" wrapText="1"/>
    </xf>
    <xf numFmtId="3" fontId="18" fillId="10" borderId="18" xfId="0" applyNumberFormat="1" applyFont="1" applyFill="1" applyBorder="1" applyAlignment="1">
      <alignment horizontal="right" vertical="top" wrapText="1"/>
    </xf>
    <xf numFmtId="3" fontId="21" fillId="11" borderId="14" xfId="0" applyNumberFormat="1" applyFont="1" applyFill="1" applyBorder="1" applyAlignment="1">
      <alignment horizontal="right" vertical="top" wrapText="1"/>
    </xf>
    <xf numFmtId="3" fontId="21" fillId="15" borderId="14" xfId="0" applyNumberFormat="1" applyFont="1" applyFill="1" applyBorder="1" applyAlignment="1">
      <alignment vertical="top" wrapText="1"/>
    </xf>
    <xf numFmtId="3" fontId="21" fillId="10" borderId="14" xfId="0" applyNumberFormat="1" applyFont="1" applyFill="1" applyBorder="1" applyAlignment="1">
      <alignment vertical="top" wrapText="1"/>
    </xf>
    <xf numFmtId="3" fontId="21" fillId="0" borderId="19" xfId="0" applyNumberFormat="1" applyFont="1" applyBorder="1" applyAlignment="1">
      <alignment horizontal="right" vertical="top" wrapText="1"/>
    </xf>
    <xf numFmtId="3" fontId="21" fillId="15" borderId="19" xfId="0" applyNumberFormat="1" applyFont="1" applyFill="1" applyBorder="1" applyAlignment="1">
      <alignment vertical="top" wrapText="1"/>
    </xf>
    <xf numFmtId="3" fontId="19" fillId="4" borderId="19" xfId="0" applyNumberFormat="1" applyFont="1" applyFill="1" applyBorder="1" applyAlignment="1">
      <alignment horizontal="right" vertical="top" wrapText="1"/>
    </xf>
    <xf numFmtId="3" fontId="21" fillId="10" borderId="19" xfId="0" applyNumberFormat="1" applyFont="1" applyFill="1" applyBorder="1" applyAlignment="1">
      <alignment vertical="top" wrapText="1"/>
    </xf>
    <xf numFmtId="3" fontId="21" fillId="0" borderId="26" xfId="0" applyNumberFormat="1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49" fontId="11" fillId="0" borderId="19" xfId="0" applyNumberFormat="1" applyFont="1" applyBorder="1" applyAlignment="1">
      <alignment wrapText="1"/>
    </xf>
    <xf numFmtId="49" fontId="5" fillId="16" borderId="14" xfId="0" applyNumberFormat="1" applyFont="1" applyFill="1" applyBorder="1" applyAlignment="1">
      <alignment horizontal="center" wrapText="1"/>
    </xf>
    <xf numFmtId="3" fontId="5" fillId="16" borderId="14" xfId="0" applyNumberFormat="1" applyFont="1" applyFill="1" applyBorder="1" applyAlignment="1">
      <alignment horizontal="right" wrapText="1"/>
    </xf>
    <xf numFmtId="0" fontId="13" fillId="17" borderId="14" xfId="0" applyFont="1" applyFill="1" applyBorder="1" applyAlignment="1">
      <alignment horizontal="center" vertical="center" wrapText="1"/>
    </xf>
    <xf numFmtId="3" fontId="13" fillId="17" borderId="14" xfId="0" applyNumberFormat="1" applyFont="1" applyFill="1" applyBorder="1" applyAlignment="1">
      <alignment horizontal="right" vertical="center" wrapText="1"/>
    </xf>
    <xf numFmtId="0" fontId="36" fillId="9" borderId="14" xfId="0" applyFont="1" applyFill="1" applyBorder="1" applyAlignment="1">
      <alignment vertical="center" wrapText="1"/>
    </xf>
    <xf numFmtId="0" fontId="13" fillId="17" borderId="14" xfId="1" applyFont="1" applyFill="1" applyBorder="1" applyAlignment="1">
      <alignment horizontal="center" vertical="center"/>
    </xf>
    <xf numFmtId="3" fontId="20" fillId="17" borderId="19" xfId="0" applyNumberFormat="1" applyFont="1" applyFill="1" applyBorder="1" applyAlignment="1">
      <alignment horizontal="right" vertical="top" wrapText="1"/>
    </xf>
    <xf numFmtId="0" fontId="36" fillId="9" borderId="14" xfId="0" applyFont="1" applyFill="1" applyBorder="1" applyAlignment="1">
      <alignment horizontal="center" vertical="center"/>
    </xf>
    <xf numFmtId="3" fontId="17" fillId="10" borderId="14" xfId="0" applyNumberFormat="1" applyFont="1" applyFill="1" applyBorder="1"/>
    <xf numFmtId="3" fontId="17" fillId="10" borderId="18" xfId="0" applyNumberFormat="1" applyFont="1" applyFill="1" applyBorder="1"/>
    <xf numFmtId="3" fontId="37" fillId="0" borderId="14" xfId="0" applyNumberFormat="1" applyFont="1" applyBorder="1"/>
    <xf numFmtId="3" fontId="33" fillId="0" borderId="14" xfId="0" applyNumberFormat="1" applyFont="1" applyBorder="1"/>
    <xf numFmtId="3" fontId="37" fillId="0" borderId="18" xfId="0" applyNumberFormat="1" applyFont="1" applyBorder="1"/>
    <xf numFmtId="0" fontId="5" fillId="10" borderId="17" xfId="0" applyFont="1" applyFill="1" applyBorder="1" applyAlignment="1">
      <alignment horizontal="center" vertical="top" wrapText="1"/>
    </xf>
    <xf numFmtId="3" fontId="20" fillId="18" borderId="14" xfId="0" applyNumberFormat="1" applyFont="1" applyFill="1" applyBorder="1" applyAlignment="1">
      <alignment horizontal="right" vertical="top" wrapText="1"/>
    </xf>
    <xf numFmtId="0" fontId="11" fillId="0" borderId="28" xfId="0" applyFont="1" applyBorder="1" applyAlignment="1">
      <alignment vertical="top" wrapText="1"/>
    </xf>
    <xf numFmtId="0" fontId="11" fillId="0" borderId="0" xfId="0" applyFont="1" applyAlignment="1">
      <alignment horizontal="center" wrapText="1"/>
    </xf>
    <xf numFmtId="3" fontId="21" fillId="0" borderId="0" xfId="0" applyNumberFormat="1" applyFont="1" applyAlignment="1">
      <alignment horizontal="right" vertical="top" wrapText="1"/>
    </xf>
    <xf numFmtId="3" fontId="21" fillId="15" borderId="0" xfId="0" applyNumberFormat="1" applyFont="1" applyFill="1" applyAlignment="1">
      <alignment vertical="top" wrapText="1"/>
    </xf>
    <xf numFmtId="3" fontId="19" fillId="4" borderId="0" xfId="0" applyNumberFormat="1" applyFont="1" applyFill="1" applyAlignment="1">
      <alignment horizontal="right" vertical="top" wrapText="1"/>
    </xf>
    <xf numFmtId="3" fontId="21" fillId="10" borderId="0" xfId="0" applyNumberFormat="1" applyFont="1" applyFill="1" applyAlignment="1">
      <alignment vertical="top" wrapText="1"/>
    </xf>
    <xf numFmtId="3" fontId="21" fillId="0" borderId="29" xfId="0" applyNumberFormat="1" applyFont="1" applyBorder="1" applyAlignment="1">
      <alignment vertical="top" wrapText="1"/>
    </xf>
    <xf numFmtId="0" fontId="17" fillId="2" borderId="30" xfId="0" applyFont="1" applyFill="1" applyBorder="1" applyAlignment="1">
      <alignment horizontal="center" vertical="center" wrapText="1"/>
    </xf>
    <xf numFmtId="49" fontId="17" fillId="2" borderId="30" xfId="0" applyNumberFormat="1" applyFont="1" applyFill="1" applyBorder="1" applyAlignment="1">
      <alignment horizontal="center" vertical="distributed" wrapText="1"/>
    </xf>
    <xf numFmtId="0" fontId="11" fillId="2" borderId="6" xfId="0" applyFont="1" applyFill="1" applyBorder="1" applyAlignment="1">
      <alignment horizontal="center" wrapText="1"/>
    </xf>
    <xf numFmtId="3" fontId="20" fillId="2" borderId="30" xfId="0" applyNumberFormat="1" applyFont="1" applyFill="1" applyBorder="1" applyAlignment="1">
      <alignment horizontal="right" vertical="center" wrapText="1"/>
    </xf>
    <xf numFmtId="3" fontId="19" fillId="4" borderId="30" xfId="0" applyNumberFormat="1" applyFont="1" applyFill="1" applyBorder="1" applyAlignment="1">
      <alignment horizontal="right" vertical="center" wrapText="1"/>
    </xf>
    <xf numFmtId="0" fontId="5" fillId="6" borderId="22" xfId="0" applyFont="1" applyFill="1" applyBorder="1" applyAlignment="1">
      <alignment vertical="center" wrapText="1"/>
    </xf>
    <xf numFmtId="49" fontId="17" fillId="6" borderId="15" xfId="0" applyNumberFormat="1" applyFont="1" applyFill="1" applyBorder="1" applyAlignment="1">
      <alignment horizontal="center" vertical="distributed" wrapText="1"/>
    </xf>
    <xf numFmtId="3" fontId="20" fillId="6" borderId="15" xfId="0" applyNumberFormat="1" applyFont="1" applyFill="1" applyBorder="1" applyAlignment="1">
      <alignment horizontal="right" vertical="top" wrapText="1"/>
    </xf>
    <xf numFmtId="3" fontId="19" fillId="4" borderId="15" xfId="0" applyNumberFormat="1" applyFont="1" applyFill="1" applyBorder="1" applyAlignment="1">
      <alignment horizontal="right" vertical="top" wrapText="1"/>
    </xf>
    <xf numFmtId="0" fontId="5" fillId="6" borderId="31" xfId="0" applyFont="1" applyFill="1" applyBorder="1" applyAlignment="1">
      <alignment horizontal="left"/>
    </xf>
    <xf numFmtId="49" fontId="5" fillId="6" borderId="15" xfId="0" applyNumberFormat="1" applyFont="1" applyFill="1" applyBorder="1" applyAlignment="1">
      <alignment horizont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vertical="center" wrapText="1"/>
    </xf>
    <xf numFmtId="3" fontId="20" fillId="6" borderId="14" xfId="0" applyNumberFormat="1" applyFont="1" applyFill="1" applyBorder="1" applyAlignment="1">
      <alignment wrapText="1"/>
    </xf>
    <xf numFmtId="3" fontId="19" fillId="4" borderId="14" xfId="0" applyNumberFormat="1" applyFont="1" applyFill="1" applyBorder="1" applyAlignment="1">
      <alignment wrapText="1"/>
    </xf>
    <xf numFmtId="3" fontId="20" fillId="6" borderId="18" xfId="0" applyNumberFormat="1" applyFont="1" applyFill="1" applyBorder="1" applyAlignment="1">
      <alignment wrapText="1"/>
    </xf>
    <xf numFmtId="0" fontId="5" fillId="6" borderId="33" xfId="0" applyFont="1" applyFill="1" applyBorder="1" applyAlignment="1">
      <alignment horizontal="center"/>
    </xf>
    <xf numFmtId="49" fontId="11" fillId="6" borderId="14" xfId="0" applyNumberFormat="1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3" fontId="23" fillId="6" borderId="14" xfId="0" applyNumberFormat="1" applyFont="1" applyFill="1" applyBorder="1" applyAlignment="1">
      <alignment horizontal="right" vertical="top" wrapText="1"/>
    </xf>
    <xf numFmtId="0" fontId="1" fillId="0" borderId="14" xfId="0" applyFont="1" applyBorder="1"/>
    <xf numFmtId="3" fontId="21" fillId="0" borderId="14" xfId="0" applyNumberFormat="1" applyFont="1" applyBorder="1" applyAlignment="1">
      <alignment wrapText="1"/>
    </xf>
    <xf numFmtId="3" fontId="21" fillId="0" borderId="18" xfId="0" applyNumberFormat="1" applyFont="1" applyBorder="1" applyAlignment="1">
      <alignment wrapText="1"/>
    </xf>
    <xf numFmtId="0" fontId="5" fillId="6" borderId="20" xfId="0" applyFont="1" applyFill="1" applyBorder="1" applyAlignment="1">
      <alignment vertical="top" wrapText="1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/>
    <xf numFmtId="0" fontId="1" fillId="7" borderId="14" xfId="0" applyFont="1" applyFill="1" applyBorder="1"/>
    <xf numFmtId="3" fontId="17" fillId="7" borderId="14" xfId="0" applyNumberFormat="1" applyFont="1" applyFill="1" applyBorder="1"/>
    <xf numFmtId="3" fontId="37" fillId="9" borderId="14" xfId="0" applyNumberFormat="1" applyFont="1" applyFill="1" applyBorder="1"/>
    <xf numFmtId="3" fontId="21" fillId="9" borderId="14" xfId="0" applyNumberFormat="1" applyFont="1" applyFill="1" applyBorder="1" applyAlignment="1">
      <alignment wrapText="1"/>
    </xf>
    <xf numFmtId="0" fontId="11" fillId="7" borderId="9" xfId="0" applyFont="1" applyFill="1" applyBorder="1" applyAlignment="1">
      <alignment vertical="top" wrapText="1"/>
    </xf>
    <xf numFmtId="3" fontId="21" fillId="0" borderId="12" xfId="0" applyNumberFormat="1" applyFont="1" applyBorder="1" applyAlignment="1">
      <alignment wrapText="1"/>
    </xf>
    <xf numFmtId="3" fontId="17" fillId="19" borderId="14" xfId="0" applyNumberFormat="1" applyFont="1" applyFill="1" applyBorder="1"/>
    <xf numFmtId="3" fontId="17" fillId="0" borderId="14" xfId="0" applyNumberFormat="1" applyFont="1" applyBorder="1"/>
    <xf numFmtId="16" fontId="22" fillId="6" borderId="14" xfId="0" applyNumberFormat="1" applyFont="1" applyFill="1" applyBorder="1" applyAlignment="1">
      <alignment horizontal="center" vertical="top" wrapText="1"/>
    </xf>
    <xf numFmtId="3" fontId="37" fillId="6" borderId="14" xfId="0" applyNumberFormat="1" applyFont="1" applyFill="1" applyBorder="1"/>
    <xf numFmtId="3" fontId="37" fillId="6" borderId="18" xfId="0" applyNumberFormat="1" applyFont="1" applyFill="1" applyBorder="1"/>
    <xf numFmtId="0" fontId="5" fillId="7" borderId="17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16" fontId="5" fillId="10" borderId="14" xfId="0" quotePrefix="1" applyNumberFormat="1" applyFont="1" applyFill="1" applyBorder="1" applyAlignment="1">
      <alignment horizontal="center" vertical="top" wrapText="1"/>
    </xf>
    <xf numFmtId="3" fontId="16" fillId="10" borderId="14" xfId="0" applyNumberFormat="1" applyFont="1" applyFill="1" applyBorder="1"/>
    <xf numFmtId="3" fontId="20" fillId="0" borderId="14" xfId="0" applyNumberFormat="1" applyFont="1" applyBorder="1" applyAlignment="1">
      <alignment wrapText="1"/>
    </xf>
    <xf numFmtId="3" fontId="38" fillId="0" borderId="14" xfId="0" applyNumberFormat="1" applyFont="1" applyBorder="1"/>
    <xf numFmtId="3" fontId="16" fillId="19" borderId="14" xfId="0" applyNumberFormat="1" applyFont="1" applyFill="1" applyBorder="1"/>
    <xf numFmtId="0" fontId="5" fillId="6" borderId="23" xfId="0" applyFont="1" applyFill="1" applyBorder="1" applyAlignment="1">
      <alignment horizontal="center" vertical="center" wrapText="1"/>
    </xf>
    <xf numFmtId="3" fontId="17" fillId="6" borderId="14" xfId="0" applyNumberFormat="1" applyFont="1" applyFill="1" applyBorder="1" applyAlignment="1">
      <alignment horizontal="right" vertical="center"/>
    </xf>
    <xf numFmtId="3" fontId="33" fillId="4" borderId="14" xfId="0" applyNumberFormat="1" applyFont="1" applyFill="1" applyBorder="1" applyAlignment="1">
      <alignment horizontal="right" vertical="center"/>
    </xf>
    <xf numFmtId="0" fontId="5" fillId="7" borderId="23" xfId="0" applyFont="1" applyFill="1" applyBorder="1" applyAlignment="1">
      <alignment horizontal="center" vertical="center" wrapText="1"/>
    </xf>
    <xf numFmtId="3" fontId="20" fillId="9" borderId="14" xfId="0" applyNumberFormat="1" applyFont="1" applyFill="1" applyBorder="1" applyAlignment="1">
      <alignment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4" xfId="0" quotePrefix="1" applyFont="1" applyFill="1" applyBorder="1" applyAlignment="1">
      <alignment horizontal="center" vertical="top" wrapText="1"/>
    </xf>
    <xf numFmtId="0" fontId="1" fillId="5" borderId="14" xfId="0" applyFont="1" applyFill="1" applyBorder="1"/>
    <xf numFmtId="3" fontId="17" fillId="5" borderId="14" xfId="0" applyNumberFormat="1" applyFont="1" applyFill="1" applyBorder="1"/>
    <xf numFmtId="3" fontId="33" fillId="5" borderId="14" xfId="0" applyNumberFormat="1" applyFont="1" applyFill="1" applyBorder="1"/>
    <xf numFmtId="0" fontId="13" fillId="5" borderId="17" xfId="0" applyFont="1" applyFill="1" applyBorder="1" applyAlignment="1">
      <alignment vertical="top" wrapText="1"/>
    </xf>
    <xf numFmtId="3" fontId="16" fillId="5" borderId="14" xfId="0" applyNumberFormat="1" applyFont="1" applyFill="1" applyBorder="1"/>
    <xf numFmtId="3" fontId="20" fillId="5" borderId="14" xfId="0" applyNumberFormat="1" applyFont="1" applyFill="1" applyBorder="1" applyAlignment="1">
      <alignment wrapText="1"/>
    </xf>
    <xf numFmtId="3" fontId="20" fillId="5" borderId="18" xfId="0" applyNumberFormat="1" applyFont="1" applyFill="1" applyBorder="1" applyAlignment="1">
      <alignment wrapText="1"/>
    </xf>
    <xf numFmtId="3" fontId="20" fillId="0" borderId="18" xfId="0" applyNumberFormat="1" applyFont="1" applyBorder="1" applyAlignment="1">
      <alignment wrapText="1"/>
    </xf>
    <xf numFmtId="0" fontId="5" fillId="5" borderId="17" xfId="0" applyFont="1" applyFill="1" applyBorder="1" applyAlignment="1">
      <alignment vertical="top" wrapText="1"/>
    </xf>
    <xf numFmtId="3" fontId="37" fillId="11" borderId="14" xfId="0" applyNumberFormat="1" applyFont="1" applyFill="1" applyBorder="1"/>
    <xf numFmtId="3" fontId="21" fillId="11" borderId="14" xfId="0" applyNumberFormat="1" applyFont="1" applyFill="1" applyBorder="1" applyAlignment="1">
      <alignment wrapText="1"/>
    </xf>
    <xf numFmtId="3" fontId="21" fillId="11" borderId="18" xfId="0" applyNumberFormat="1" applyFont="1" applyFill="1" applyBorder="1" applyAlignment="1">
      <alignment wrapText="1"/>
    </xf>
    <xf numFmtId="3" fontId="16" fillId="0" borderId="14" xfId="0" applyNumberFormat="1" applyFont="1" applyBorder="1"/>
    <xf numFmtId="14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3" fontId="37" fillId="5" borderId="14" xfId="0" applyNumberFormat="1" applyFont="1" applyFill="1" applyBorder="1"/>
    <xf numFmtId="3" fontId="21" fillId="5" borderId="14" xfId="0" applyNumberFormat="1" applyFont="1" applyFill="1" applyBorder="1" applyAlignment="1">
      <alignment wrapText="1"/>
    </xf>
    <xf numFmtId="3" fontId="21" fillId="5" borderId="18" xfId="0" applyNumberFormat="1" applyFont="1" applyFill="1" applyBorder="1" applyAlignment="1">
      <alignment wrapText="1"/>
    </xf>
    <xf numFmtId="0" fontId="11" fillId="7" borderId="12" xfId="0" applyFont="1" applyFill="1" applyBorder="1" applyAlignment="1">
      <alignment horizontal="center" vertical="top" wrapText="1"/>
    </xf>
    <xf numFmtId="14" fontId="11" fillId="5" borderId="12" xfId="0" applyNumberFormat="1" applyFont="1" applyFill="1" applyBorder="1" applyAlignment="1">
      <alignment horizontal="center" vertical="top" wrapText="1"/>
    </xf>
    <xf numFmtId="14" fontId="11" fillId="7" borderId="12" xfId="0" applyNumberFormat="1" applyFont="1" applyFill="1" applyBorder="1" applyAlignment="1">
      <alignment horizontal="center" vertical="top" wrapText="1"/>
    </xf>
    <xf numFmtId="3" fontId="6" fillId="0" borderId="14" xfId="0" applyNumberFormat="1" applyFont="1" applyBorder="1"/>
    <xf numFmtId="0" fontId="11" fillId="0" borderId="17" xfId="0" applyFont="1" applyBorder="1" applyAlignment="1">
      <alignment horizontal="left" vertical="top" wrapText="1"/>
    </xf>
    <xf numFmtId="0" fontId="5" fillId="7" borderId="12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5" fillId="10" borderId="14" xfId="0" applyNumberFormat="1" applyFont="1" applyFill="1" applyBorder="1" applyAlignment="1">
      <alignment horizontal="center"/>
    </xf>
    <xf numFmtId="0" fontId="1" fillId="10" borderId="0" xfId="0" applyFont="1" applyFill="1"/>
    <xf numFmtId="0" fontId="5" fillId="10" borderId="14" xfId="0" applyFont="1" applyFill="1" applyBorder="1" applyAlignment="1">
      <alignment horizontal="center"/>
    </xf>
    <xf numFmtId="0" fontId="29" fillId="0" borderId="35" xfId="0" applyFont="1" applyBorder="1" applyAlignment="1">
      <alignment vertical="top" wrapText="1"/>
    </xf>
    <xf numFmtId="0" fontId="5" fillId="10" borderId="14" xfId="0" quotePrefix="1" applyFont="1" applyFill="1" applyBorder="1" applyAlignment="1">
      <alignment horizontal="center" wrapText="1"/>
    </xf>
    <xf numFmtId="0" fontId="1" fillId="10" borderId="14" xfId="0" applyFont="1" applyFill="1" applyBorder="1"/>
    <xf numFmtId="0" fontId="11" fillId="0" borderId="19" xfId="0" quotePrefix="1" applyFont="1" applyBorder="1" applyAlignment="1">
      <alignment horizontal="center" wrapText="1"/>
    </xf>
    <xf numFmtId="0" fontId="1" fillId="0" borderId="19" xfId="0" applyFont="1" applyBorder="1"/>
    <xf numFmtId="3" fontId="37" fillId="0" borderId="19" xfId="0" applyNumberFormat="1" applyFont="1" applyBorder="1"/>
    <xf numFmtId="3" fontId="37" fillId="9" borderId="19" xfId="0" applyNumberFormat="1" applyFont="1" applyFill="1" applyBorder="1"/>
    <xf numFmtId="3" fontId="21" fillId="9" borderId="19" xfId="0" applyNumberFormat="1" applyFont="1" applyFill="1" applyBorder="1" applyAlignment="1">
      <alignment vertical="top" wrapText="1"/>
    </xf>
    <xf numFmtId="3" fontId="33" fillId="4" borderId="19" xfId="0" applyNumberFormat="1" applyFont="1" applyFill="1" applyBorder="1"/>
    <xf numFmtId="0" fontId="11" fillId="0" borderId="19" xfId="0" applyFont="1" applyBorder="1" applyAlignment="1">
      <alignment vertical="top" wrapText="1"/>
    </xf>
    <xf numFmtId="3" fontId="37" fillId="0" borderId="19" xfId="0" applyNumberFormat="1" applyFont="1" applyBorder="1" applyAlignment="1">
      <alignment horizontal="center" vertical="center"/>
    </xf>
    <xf numFmtId="3" fontId="37" fillId="9" borderId="19" xfId="0" applyNumberFormat="1" applyFont="1" applyFill="1" applyBorder="1" applyAlignment="1">
      <alignment horizontal="center" vertical="center"/>
    </xf>
    <xf numFmtId="3" fontId="21" fillId="9" borderId="19" xfId="0" applyNumberFormat="1" applyFont="1" applyFill="1" applyBorder="1" applyAlignment="1">
      <alignment horizontal="right" vertical="center" wrapText="1"/>
    </xf>
    <xf numFmtId="3" fontId="37" fillId="9" borderId="19" xfId="0" applyNumberFormat="1" applyFont="1" applyFill="1" applyBorder="1" applyAlignment="1">
      <alignment horizontal="right" vertical="center"/>
    </xf>
    <xf numFmtId="3" fontId="33" fillId="4" borderId="19" xfId="0" applyNumberFormat="1" applyFont="1" applyFill="1" applyBorder="1" applyAlignment="1">
      <alignment horizontal="right" vertical="center"/>
    </xf>
    <xf numFmtId="3" fontId="37" fillId="0" borderId="19" xfId="0" applyNumberFormat="1" applyFont="1" applyBorder="1" applyAlignment="1">
      <alignment horizontal="right" vertical="center"/>
    </xf>
    <xf numFmtId="3" fontId="21" fillId="0" borderId="26" xfId="0" applyNumberFormat="1" applyFont="1" applyBorder="1" applyAlignment="1">
      <alignment horizontal="right" vertical="center" wrapText="1"/>
    </xf>
    <xf numFmtId="3" fontId="21" fillId="0" borderId="19" xfId="0" applyNumberFormat="1" applyFont="1" applyBorder="1" applyAlignment="1">
      <alignment horizontal="right" vertical="center" wrapText="1"/>
    </xf>
    <xf numFmtId="3" fontId="33" fillId="0" borderId="19" xfId="0" applyNumberFormat="1" applyFont="1" applyBorder="1" applyAlignment="1">
      <alignment horizontal="right" vertical="center"/>
    </xf>
    <xf numFmtId="3" fontId="37" fillId="0" borderId="14" xfId="0" applyNumberFormat="1" applyFont="1" applyBorder="1" applyAlignment="1">
      <alignment vertical="center"/>
    </xf>
    <xf numFmtId="3" fontId="21" fillId="0" borderId="19" xfId="0" applyNumberFormat="1" applyFont="1" applyBorder="1" applyAlignment="1">
      <alignment vertical="center" wrapText="1"/>
    </xf>
    <xf numFmtId="3" fontId="33" fillId="0" borderId="14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 wrapText="1"/>
    </xf>
    <xf numFmtId="3" fontId="21" fillId="0" borderId="26" xfId="0" applyNumberFormat="1" applyFont="1" applyBorder="1" applyAlignment="1">
      <alignment vertical="center" wrapText="1"/>
    </xf>
    <xf numFmtId="3" fontId="37" fillId="9" borderId="19" xfId="0" applyNumberFormat="1" applyFont="1" applyFill="1" applyBorder="1" applyAlignment="1">
      <alignment vertical="center"/>
    </xf>
    <xf numFmtId="3" fontId="21" fillId="9" borderId="19" xfId="0" applyNumberFormat="1" applyFont="1" applyFill="1" applyBorder="1" applyAlignment="1">
      <alignment vertical="center" wrapText="1"/>
    </xf>
    <xf numFmtId="3" fontId="37" fillId="9" borderId="14" xfId="0" applyNumberFormat="1" applyFont="1" applyFill="1" applyBorder="1" applyAlignment="1">
      <alignment vertical="center"/>
    </xf>
    <xf numFmtId="3" fontId="33" fillId="4" borderId="19" xfId="0" applyNumberFormat="1" applyFont="1" applyFill="1" applyBorder="1" applyAlignment="1">
      <alignment vertical="center"/>
    </xf>
    <xf numFmtId="49" fontId="17" fillId="2" borderId="30" xfId="0" applyNumberFormat="1" applyFont="1" applyFill="1" applyBorder="1" applyAlignment="1">
      <alignment horizontal="center"/>
    </xf>
    <xf numFmtId="0" fontId="1" fillId="2" borderId="21" xfId="0" applyFont="1" applyFill="1" applyBorder="1"/>
    <xf numFmtId="3" fontId="17" fillId="2" borderId="30" xfId="0" applyNumberFormat="1" applyFont="1" applyFill="1" applyBorder="1" applyAlignment="1">
      <alignment horizontal="right" vertical="center"/>
    </xf>
    <xf numFmtId="0" fontId="5" fillId="6" borderId="9" xfId="0" applyFont="1" applyFill="1" applyBorder="1" applyAlignment="1">
      <alignment vertical="center" wrapText="1"/>
    </xf>
    <xf numFmtId="49" fontId="17" fillId="6" borderId="11" xfId="0" applyNumberFormat="1" applyFont="1" applyFill="1" applyBorder="1" applyAlignment="1">
      <alignment horizontal="center"/>
    </xf>
    <xf numFmtId="0" fontId="1" fillId="6" borderId="14" xfId="0" applyFont="1" applyFill="1" applyBorder="1"/>
    <xf numFmtId="3" fontId="17" fillId="6" borderId="15" xfId="0" applyNumberFormat="1" applyFont="1" applyFill="1" applyBorder="1"/>
    <xf numFmtId="3" fontId="33" fillId="4" borderId="15" xfId="0" applyNumberFormat="1" applyFont="1" applyFill="1" applyBorder="1"/>
    <xf numFmtId="49" fontId="17" fillId="6" borderId="13" xfId="0" applyNumberFormat="1" applyFont="1" applyFill="1" applyBorder="1" applyAlignment="1">
      <alignment horizontal="center"/>
    </xf>
    <xf numFmtId="0" fontId="5" fillId="20" borderId="17" xfId="0" applyFont="1" applyFill="1" applyBorder="1" applyAlignment="1">
      <alignment vertical="top" wrapText="1"/>
    </xf>
    <xf numFmtId="49" fontId="5" fillId="20" borderId="14" xfId="0" applyNumberFormat="1" applyFont="1" applyFill="1" applyBorder="1" applyAlignment="1">
      <alignment horizontal="center" vertical="top" wrapText="1"/>
    </xf>
    <xf numFmtId="14" fontId="5" fillId="20" borderId="14" xfId="0" applyNumberFormat="1" applyFont="1" applyFill="1" applyBorder="1" applyAlignment="1">
      <alignment horizontal="center" vertical="top" wrapText="1"/>
    </xf>
    <xf numFmtId="3" fontId="17" fillId="20" borderId="14" xfId="0" applyNumberFormat="1" applyFont="1" applyFill="1" applyBorder="1"/>
    <xf numFmtId="3" fontId="21" fillId="11" borderId="14" xfId="0" applyNumberFormat="1" applyFont="1" applyFill="1" applyBorder="1" applyAlignment="1">
      <alignment horizontal="right" vertical="center" wrapText="1"/>
    </xf>
    <xf numFmtId="3" fontId="37" fillId="11" borderId="14" xfId="0" applyNumberFormat="1" applyFont="1" applyFill="1" applyBorder="1" applyAlignment="1">
      <alignment horizontal="right" vertical="center"/>
    </xf>
    <xf numFmtId="3" fontId="37" fillId="9" borderId="14" xfId="0" applyNumberFormat="1" applyFont="1" applyFill="1" applyBorder="1" applyAlignment="1">
      <alignment horizontal="right"/>
    </xf>
    <xf numFmtId="3" fontId="21" fillId="9" borderId="14" xfId="0" applyNumberFormat="1" applyFont="1" applyFill="1" applyBorder="1" applyAlignment="1">
      <alignment horizontal="right" vertical="center" wrapText="1"/>
    </xf>
    <xf numFmtId="3" fontId="37" fillId="9" borderId="14" xfId="0" applyNumberFormat="1" applyFont="1" applyFill="1" applyBorder="1" applyAlignment="1">
      <alignment horizontal="right" vertical="center"/>
    </xf>
    <xf numFmtId="3" fontId="21" fillId="9" borderId="14" xfId="0" applyNumberFormat="1" applyFont="1" applyFill="1" applyBorder="1" applyAlignment="1">
      <alignment horizontal="right" vertical="top" wrapText="1"/>
    </xf>
    <xf numFmtId="3" fontId="21" fillId="9" borderId="18" xfId="0" applyNumberFormat="1" applyFont="1" applyFill="1" applyBorder="1" applyAlignment="1">
      <alignment horizontal="right" vertical="top" wrapText="1"/>
    </xf>
    <xf numFmtId="0" fontId="5" fillId="20" borderId="17" xfId="0" applyFont="1" applyFill="1" applyBorder="1" applyAlignment="1">
      <alignment horizontal="center" vertical="top" wrapText="1"/>
    </xf>
    <xf numFmtId="14" fontId="11" fillId="21" borderId="14" xfId="0" applyNumberFormat="1" applyFont="1" applyFill="1" applyBorder="1" applyAlignment="1">
      <alignment horizontal="center" vertical="top" wrapText="1"/>
    </xf>
    <xf numFmtId="3" fontId="21" fillId="11" borderId="14" xfId="0" applyNumberFormat="1" applyFont="1" applyFill="1" applyBorder="1" applyAlignment="1">
      <alignment horizontal="right" wrapText="1"/>
    </xf>
    <xf numFmtId="3" fontId="38" fillId="11" borderId="14" xfId="0" applyNumberFormat="1" applyFont="1" applyFill="1" applyBorder="1"/>
    <xf numFmtId="3" fontId="21" fillId="11" borderId="18" xfId="0" applyNumberFormat="1" applyFont="1" applyFill="1" applyBorder="1" applyAlignment="1">
      <alignment vertical="top" wrapText="1"/>
    </xf>
    <xf numFmtId="14" fontId="11" fillId="21" borderId="13" xfId="0" applyNumberFormat="1" applyFont="1" applyFill="1" applyBorder="1" applyAlignment="1">
      <alignment horizontal="center" vertical="top" wrapText="1"/>
    </xf>
    <xf numFmtId="3" fontId="21" fillId="11" borderId="12" xfId="0" applyNumberFormat="1" applyFont="1" applyFill="1" applyBorder="1" applyAlignment="1">
      <alignment vertical="top" wrapText="1"/>
    </xf>
    <xf numFmtId="0" fontId="5" fillId="20" borderId="17" xfId="0" applyFont="1" applyFill="1" applyBorder="1" applyAlignment="1">
      <alignment horizontal="left" vertical="top" wrapText="1" indent="2"/>
    </xf>
    <xf numFmtId="0" fontId="5" fillId="20" borderId="14" xfId="0" quotePrefix="1" applyFont="1" applyFill="1" applyBorder="1" applyAlignment="1">
      <alignment horizontal="center" vertical="top" wrapText="1"/>
    </xf>
    <xf numFmtId="0" fontId="5" fillId="20" borderId="14" xfId="0" applyFont="1" applyFill="1" applyBorder="1" applyAlignment="1">
      <alignment horizontal="center" vertical="top" wrapText="1"/>
    </xf>
    <xf numFmtId="3" fontId="21" fillId="0" borderId="14" xfId="0" applyNumberFormat="1" applyFont="1" applyBorder="1" applyAlignment="1">
      <alignment horizontal="right" wrapText="1"/>
    </xf>
    <xf numFmtId="3" fontId="37" fillId="0" borderId="14" xfId="0" applyNumberFormat="1" applyFont="1" applyBorder="1" applyAlignment="1">
      <alignment horizontal="right"/>
    </xf>
    <xf numFmtId="3" fontId="33" fillId="0" borderId="14" xfId="0" applyNumberFormat="1" applyFont="1" applyBorder="1" applyAlignment="1">
      <alignment horizontal="right"/>
    </xf>
    <xf numFmtId="0" fontId="11" fillId="0" borderId="0" xfId="0" applyFont="1" applyAlignment="1">
      <alignment horizontal="center" vertical="top" wrapText="1"/>
    </xf>
    <xf numFmtId="3" fontId="37" fillId="11" borderId="14" xfId="0" applyNumberFormat="1" applyFont="1" applyFill="1" applyBorder="1" applyAlignment="1">
      <alignment horizontal="right"/>
    </xf>
    <xf numFmtId="3" fontId="33" fillId="4" borderId="14" xfId="0" applyNumberFormat="1" applyFont="1" applyFill="1" applyBorder="1" applyAlignment="1">
      <alignment horizontal="right"/>
    </xf>
    <xf numFmtId="0" fontId="11" fillId="20" borderId="0" xfId="0" applyFont="1" applyFill="1" applyAlignment="1">
      <alignment horizontal="center" vertical="top" wrapText="1"/>
    </xf>
    <xf numFmtId="3" fontId="21" fillId="9" borderId="18" xfId="0" applyNumberFormat="1" applyFont="1" applyFill="1" applyBorder="1" applyAlignment="1">
      <alignment horizontal="right" vertical="center" wrapText="1"/>
    </xf>
    <xf numFmtId="0" fontId="5" fillId="22" borderId="17" xfId="0" applyFont="1" applyFill="1" applyBorder="1" applyAlignment="1">
      <alignment vertical="top" wrapText="1"/>
    </xf>
    <xf numFmtId="49" fontId="5" fillId="22" borderId="14" xfId="0" applyNumberFormat="1" applyFont="1" applyFill="1" applyBorder="1" applyAlignment="1">
      <alignment horizontal="center"/>
    </xf>
    <xf numFmtId="0" fontId="1" fillId="22" borderId="0" xfId="0" applyFont="1" applyFill="1"/>
    <xf numFmtId="3" fontId="17" fillId="22" borderId="14" xfId="0" applyNumberFormat="1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0" xfId="0" applyFont="1" applyFill="1"/>
    <xf numFmtId="0" fontId="22" fillId="3" borderId="17" xfId="0" applyFont="1" applyFill="1" applyBorder="1" applyAlignment="1">
      <alignment vertical="top" wrapText="1"/>
    </xf>
    <xf numFmtId="0" fontId="22" fillId="3" borderId="14" xfId="0" quotePrefix="1" applyFont="1" applyFill="1" applyBorder="1" applyAlignment="1">
      <alignment horizontal="center" vertical="top" wrapText="1"/>
    </xf>
    <xf numFmtId="0" fontId="22" fillId="3" borderId="14" xfId="0" applyFont="1" applyFill="1" applyBorder="1" applyAlignment="1">
      <alignment horizontal="center" vertical="top" wrapText="1"/>
    </xf>
    <xf numFmtId="3" fontId="39" fillId="3" borderId="14" xfId="0" applyNumberFormat="1" applyFont="1" applyFill="1" applyBorder="1"/>
    <xf numFmtId="3" fontId="39" fillId="0" borderId="14" xfId="0" applyNumberFormat="1" applyFont="1" applyBorder="1"/>
    <xf numFmtId="3" fontId="40" fillId="0" borderId="14" xfId="0" applyNumberFormat="1" applyFont="1" applyBorder="1"/>
    <xf numFmtId="3" fontId="39" fillId="3" borderId="18" xfId="0" applyNumberFormat="1" applyFont="1" applyFill="1" applyBorder="1"/>
    <xf numFmtId="3" fontId="37" fillId="0" borderId="14" xfId="0" applyNumberFormat="1" applyFont="1" applyBorder="1" applyAlignment="1">
      <alignment horizontal="right" vertical="center"/>
    </xf>
    <xf numFmtId="3" fontId="33" fillId="0" borderId="14" xfId="0" applyNumberFormat="1" applyFont="1" applyBorder="1" applyAlignment="1">
      <alignment horizontal="right" vertical="center"/>
    </xf>
    <xf numFmtId="0" fontId="41" fillId="3" borderId="17" xfId="0" applyFont="1" applyFill="1" applyBorder="1" applyAlignment="1">
      <alignment vertical="top" wrapText="1"/>
    </xf>
    <xf numFmtId="0" fontId="11" fillId="0" borderId="14" xfId="0" applyFont="1" applyBorder="1" applyAlignment="1">
      <alignment horizontal="center" vertical="center" wrapText="1"/>
    </xf>
    <xf numFmtId="3" fontId="42" fillId="9" borderId="14" xfId="0" applyNumberFormat="1" applyFont="1" applyFill="1" applyBorder="1"/>
    <xf numFmtId="3" fontId="37" fillId="9" borderId="18" xfId="0" applyNumberFormat="1" applyFont="1" applyFill="1" applyBorder="1"/>
    <xf numFmtId="3" fontId="42" fillId="11" borderId="14" xfId="0" applyNumberFormat="1" applyFont="1" applyFill="1" applyBorder="1"/>
    <xf numFmtId="3" fontId="37" fillId="11" borderId="18" xfId="0" applyNumberFormat="1" applyFont="1" applyFill="1" applyBorder="1"/>
    <xf numFmtId="3" fontId="5" fillId="10" borderId="14" xfId="0" applyNumberFormat="1" applyFont="1" applyFill="1" applyBorder="1"/>
    <xf numFmtId="3" fontId="43" fillId="4" borderId="14" xfId="0" applyNumberFormat="1" applyFont="1" applyFill="1" applyBorder="1"/>
    <xf numFmtId="3" fontId="42" fillId="10" borderId="14" xfId="0" applyNumberFormat="1" applyFont="1" applyFill="1" applyBorder="1"/>
    <xf numFmtId="3" fontId="5" fillId="10" borderId="18" xfId="0" applyNumberFormat="1" applyFont="1" applyFill="1" applyBorder="1"/>
    <xf numFmtId="3" fontId="1" fillId="0" borderId="14" xfId="0" applyNumberFormat="1" applyFont="1" applyBorder="1"/>
    <xf numFmtId="3" fontId="1" fillId="0" borderId="18" xfId="0" applyNumberFormat="1" applyFont="1" applyBorder="1"/>
    <xf numFmtId="3" fontId="1" fillId="9" borderId="14" xfId="0" applyNumberFormat="1" applyFont="1" applyFill="1" applyBorder="1"/>
    <xf numFmtId="3" fontId="6" fillId="9" borderId="14" xfId="0" applyNumberFormat="1" applyFont="1" applyFill="1" applyBorder="1"/>
    <xf numFmtId="3" fontId="1" fillId="9" borderId="18" xfId="0" applyNumberFormat="1" applyFont="1" applyFill="1" applyBorder="1"/>
    <xf numFmtId="3" fontId="7" fillId="10" borderId="14" xfId="0" applyNumberFormat="1" applyFont="1" applyFill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horizontal="center" wrapText="1"/>
    </xf>
    <xf numFmtId="3" fontId="1" fillId="0" borderId="37" xfId="0" applyNumberFormat="1" applyFont="1" applyBorder="1"/>
    <xf numFmtId="3" fontId="43" fillId="4" borderId="37" xfId="0" applyNumberFormat="1" applyFont="1" applyFill="1" applyBorder="1"/>
    <xf numFmtId="3" fontId="7" fillId="10" borderId="37" xfId="0" applyNumberFormat="1" applyFont="1" applyFill="1" applyBorder="1" applyAlignment="1">
      <alignment vertical="top" wrapText="1"/>
    </xf>
    <xf numFmtId="3" fontId="6" fillId="0" borderId="37" xfId="0" applyNumberFormat="1" applyFont="1" applyBorder="1"/>
    <xf numFmtId="3" fontId="1" fillId="0" borderId="38" xfId="0" applyNumberFormat="1" applyFont="1" applyBorder="1"/>
    <xf numFmtId="3" fontId="21" fillId="0" borderId="25" xfId="0" applyNumberFormat="1" applyFont="1" applyBorder="1" applyAlignment="1">
      <alignment wrapText="1"/>
    </xf>
    <xf numFmtId="3" fontId="1" fillId="0" borderId="25" xfId="0" applyNumberFormat="1" applyFont="1" applyBorder="1"/>
    <xf numFmtId="3" fontId="43" fillId="4" borderId="25" xfId="0" applyNumberFormat="1" applyFont="1" applyFill="1" applyBorder="1"/>
    <xf numFmtId="3" fontId="37" fillId="0" borderId="25" xfId="0" applyNumberFormat="1" applyFont="1" applyBorder="1"/>
    <xf numFmtId="3" fontId="1" fillId="0" borderId="39" xfId="0" applyNumberFormat="1" applyFont="1" applyBorder="1"/>
    <xf numFmtId="3" fontId="5" fillId="14" borderId="25" xfId="0" applyNumberFormat="1" applyFont="1" applyFill="1" applyBorder="1" applyAlignment="1">
      <alignment horizontal="right"/>
    </xf>
    <xf numFmtId="3" fontId="21" fillId="0" borderId="13" xfId="0" applyNumberFormat="1" applyFont="1" applyBorder="1" applyAlignment="1">
      <alignment wrapText="1"/>
    </xf>
    <xf numFmtId="3" fontId="7" fillId="10" borderId="25" xfId="0" applyNumberFormat="1" applyFont="1" applyFill="1" applyBorder="1" applyAlignment="1">
      <alignment vertical="top" wrapText="1"/>
    </xf>
    <xf numFmtId="3" fontId="6" fillId="0" borderId="25" xfId="0" applyNumberFormat="1" applyFont="1" applyBorder="1"/>
    <xf numFmtId="3" fontId="5" fillId="14" borderId="25" xfId="0" applyNumberFormat="1" applyFont="1" applyFill="1" applyBorder="1"/>
    <xf numFmtId="0" fontId="11" fillId="0" borderId="19" xfId="0" applyFont="1" applyBorder="1" applyAlignment="1">
      <alignment horizontal="center" vertical="center" wrapText="1"/>
    </xf>
    <xf numFmtId="3" fontId="17" fillId="6" borderId="17" xfId="0" applyNumberFormat="1" applyFont="1" applyFill="1" applyBorder="1" applyAlignment="1">
      <alignment vertical="center" wrapText="1"/>
    </xf>
    <xf numFmtId="3" fontId="5" fillId="6" borderId="17" xfId="0" applyNumberFormat="1" applyFont="1" applyFill="1" applyBorder="1" applyAlignment="1">
      <alignment vertical="center" wrapText="1"/>
    </xf>
    <xf numFmtId="3" fontId="11" fillId="0" borderId="14" xfId="0" applyNumberFormat="1" applyFont="1" applyBorder="1"/>
    <xf numFmtId="3" fontId="1" fillId="0" borderId="19" xfId="0" applyNumberFormat="1" applyFont="1" applyBorder="1"/>
    <xf numFmtId="3" fontId="43" fillId="0" borderId="19" xfId="0" applyNumberFormat="1" applyFont="1" applyBorder="1"/>
    <xf numFmtId="3" fontId="7" fillId="0" borderId="19" xfId="0" applyNumberFormat="1" applyFont="1" applyBorder="1" applyAlignment="1">
      <alignment horizontal="right" wrapText="1"/>
    </xf>
    <xf numFmtId="3" fontId="37" fillId="0" borderId="19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0" fontId="13" fillId="16" borderId="14" xfId="1" applyFont="1" applyFill="1" applyBorder="1" applyAlignment="1">
      <alignment horizontal="center"/>
    </xf>
    <xf numFmtId="3" fontId="13" fillId="16" borderId="14" xfId="1" applyNumberFormat="1" applyFont="1" applyFill="1" applyBorder="1" applyAlignment="1">
      <alignment horizontal="right"/>
    </xf>
    <xf numFmtId="3" fontId="13" fillId="17" borderId="14" xfId="1" applyNumberFormat="1" applyFont="1" applyFill="1" applyBorder="1" applyAlignment="1">
      <alignment horizontal="right" vertical="center"/>
    </xf>
    <xf numFmtId="0" fontId="36" fillId="9" borderId="19" xfId="0" applyFont="1" applyFill="1" applyBorder="1" applyAlignment="1">
      <alignment horizontal="center" vertical="center"/>
    </xf>
    <xf numFmtId="3" fontId="17" fillId="17" borderId="14" xfId="0" applyNumberFormat="1" applyFont="1" applyFill="1" applyBorder="1"/>
    <xf numFmtId="3" fontId="42" fillId="0" borderId="14" xfId="0" applyNumberFormat="1" applyFont="1" applyBorder="1"/>
    <xf numFmtId="0" fontId="5" fillId="10" borderId="1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" fillId="0" borderId="14" xfId="1" applyFont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3" fontId="7" fillId="0" borderId="0" xfId="0" applyNumberFormat="1" applyFont="1" applyAlignment="1">
      <alignment vertical="top" wrapText="1"/>
    </xf>
    <xf numFmtId="3" fontId="6" fillId="0" borderId="0" xfId="0" applyNumberFormat="1" applyFont="1"/>
    <xf numFmtId="0" fontId="21" fillId="0" borderId="0" xfId="0" applyFont="1" applyAlignment="1">
      <alignment wrapText="1"/>
    </xf>
    <xf numFmtId="0" fontId="6" fillId="0" borderId="0" xfId="0" applyFont="1"/>
    <xf numFmtId="0" fontId="15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wrapText="1"/>
    </xf>
    <xf numFmtId="3" fontId="18" fillId="6" borderId="14" xfId="0" applyNumberFormat="1" applyFont="1" applyFill="1" applyBorder="1" applyAlignment="1">
      <alignment vertical="top" wrapText="1"/>
    </xf>
    <xf numFmtId="3" fontId="18" fillId="6" borderId="19" xfId="0" applyNumberFormat="1" applyFont="1" applyFill="1" applyBorder="1" applyAlignment="1">
      <alignment vertical="top" wrapText="1"/>
    </xf>
    <xf numFmtId="3" fontId="18" fillId="6" borderId="15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49" fontId="5" fillId="3" borderId="14" xfId="0" applyNumberFormat="1" applyFont="1" applyFill="1" applyBorder="1" applyAlignment="1">
      <alignment horizontal="center" vertical="top" wrapText="1"/>
    </xf>
    <xf numFmtId="16" fontId="5" fillId="7" borderId="14" xfId="0" quotePrefix="1" applyNumberFormat="1" applyFont="1" applyFill="1" applyBorder="1" applyAlignment="1">
      <alignment horizontal="center" vertical="top" wrapText="1"/>
    </xf>
    <xf numFmtId="16" fontId="5" fillId="7" borderId="14" xfId="0" applyNumberFormat="1" applyFont="1" applyFill="1" applyBorder="1" applyAlignment="1">
      <alignment horizontal="center" vertical="top" wrapText="1"/>
    </xf>
    <xf numFmtId="49" fontId="5" fillId="6" borderId="14" xfId="0" applyNumberFormat="1" applyFont="1" applyFill="1" applyBorder="1" applyAlignment="1">
      <alignment horizontal="center" vertical="top" wrapText="1"/>
    </xf>
    <xf numFmtId="14" fontId="11" fillId="0" borderId="14" xfId="0" quotePrefix="1" applyNumberFormat="1" applyFont="1" applyBorder="1" applyAlignment="1">
      <alignment horizontal="center" vertical="top" wrapText="1"/>
    </xf>
    <xf numFmtId="14" fontId="11" fillId="0" borderId="14" xfId="0" applyNumberFormat="1" applyFont="1" applyBorder="1" applyAlignment="1">
      <alignment horizontal="center" vertical="top" wrapText="1"/>
    </xf>
    <xf numFmtId="14" fontId="22" fillId="10" borderId="12" xfId="0" quotePrefix="1" applyNumberFormat="1" applyFont="1" applyFill="1" applyBorder="1" applyAlignment="1">
      <alignment horizontal="right" vertical="center" wrapText="1"/>
    </xf>
    <xf numFmtId="14" fontId="22" fillId="10" borderId="13" xfId="0" applyNumberFormat="1" applyFont="1" applyFill="1" applyBorder="1" applyAlignment="1">
      <alignment horizontal="right" vertical="center" wrapText="1"/>
    </xf>
    <xf numFmtId="0" fontId="5" fillId="6" borderId="17" xfId="0" applyFont="1" applyFill="1" applyBorder="1" applyAlignment="1">
      <alignment horizontal="center" vertical="top" wrapText="1"/>
    </xf>
    <xf numFmtId="16" fontId="11" fillId="0" borderId="14" xfId="0" quotePrefix="1" applyNumberFormat="1" applyFont="1" applyBorder="1" applyAlignment="1">
      <alignment horizontal="center" vertical="top" wrapText="1"/>
    </xf>
    <xf numFmtId="16" fontId="11" fillId="0" borderId="14" xfId="0" applyNumberFormat="1" applyFont="1" applyBorder="1" applyAlignment="1">
      <alignment horizontal="center" vertical="top" wrapText="1"/>
    </xf>
    <xf numFmtId="0" fontId="11" fillId="0" borderId="14" xfId="0" quotePrefix="1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14" fontId="5" fillId="7" borderId="14" xfId="0" quotePrefix="1" applyNumberFormat="1" applyFont="1" applyFill="1" applyBorder="1" applyAlignment="1">
      <alignment horizontal="center" vertical="top" wrapText="1"/>
    </xf>
    <xf numFmtId="14" fontId="5" fillId="7" borderId="14" xfId="0" applyNumberFormat="1" applyFont="1" applyFill="1" applyBorder="1" applyAlignment="1">
      <alignment horizontal="center" vertical="top" wrapText="1"/>
    </xf>
    <xf numFmtId="0" fontId="5" fillId="7" borderId="14" xfId="0" quotePrefix="1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0" fontId="11" fillId="0" borderId="12" xfId="0" quotePrefix="1" applyFont="1" applyBorder="1" applyAlignment="1">
      <alignment horizontal="center" vertical="top" wrapText="1"/>
    </xf>
    <xf numFmtId="0" fontId="11" fillId="0" borderId="13" xfId="0" quotePrefix="1" applyFont="1" applyBorder="1" applyAlignment="1">
      <alignment horizontal="center" vertical="top" wrapText="1"/>
    </xf>
    <xf numFmtId="14" fontId="5" fillId="10" borderId="14" xfId="0" quotePrefix="1" applyNumberFormat="1" applyFont="1" applyFill="1" applyBorder="1" applyAlignment="1">
      <alignment horizontal="center" vertical="top" wrapText="1"/>
    </xf>
    <xf numFmtId="14" fontId="5" fillId="10" borderId="14" xfId="0" applyNumberFormat="1" applyFont="1" applyFill="1" applyBorder="1" applyAlignment="1">
      <alignment horizontal="center" vertical="top" wrapText="1"/>
    </xf>
    <xf numFmtId="49" fontId="5" fillId="6" borderId="12" xfId="0" applyNumberFormat="1" applyFont="1" applyFill="1" applyBorder="1" applyAlignment="1">
      <alignment horizontal="center" vertical="center" wrapText="1"/>
    </xf>
    <xf numFmtId="49" fontId="5" fillId="6" borderId="13" xfId="0" applyNumberFormat="1" applyFont="1" applyFill="1" applyBorder="1" applyAlignment="1">
      <alignment horizontal="center" vertical="center" wrapText="1"/>
    </xf>
    <xf numFmtId="49" fontId="5" fillId="6" borderId="14" xfId="0" applyNumberFormat="1" applyFont="1" applyFill="1" applyBorder="1" applyAlignment="1">
      <alignment horizontal="center" wrapText="1"/>
    </xf>
    <xf numFmtId="0" fontId="11" fillId="0" borderId="14" xfId="0" quotePrefix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14" fontId="13" fillId="5" borderId="14" xfId="0" quotePrefix="1" applyNumberFormat="1" applyFont="1" applyFill="1" applyBorder="1" applyAlignment="1">
      <alignment horizontal="center" vertical="top" wrapText="1"/>
    </xf>
    <xf numFmtId="14" fontId="13" fillId="5" borderId="14" xfId="0" applyNumberFormat="1" applyFont="1" applyFill="1" applyBorder="1" applyAlignment="1">
      <alignment horizontal="center" vertical="top" wrapText="1"/>
    </xf>
    <xf numFmtId="0" fontId="5" fillId="5" borderId="14" xfId="0" quotePrefix="1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16" fontId="5" fillId="6" borderId="14" xfId="0" quotePrefix="1" applyNumberFormat="1" applyFont="1" applyFill="1" applyBorder="1" applyAlignment="1">
      <alignment horizontal="center" vertical="top" wrapText="1"/>
    </xf>
    <xf numFmtId="16" fontId="5" fillId="6" borderId="14" xfId="0" applyNumberFormat="1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14" fontId="11" fillId="0" borderId="12" xfId="0" applyNumberFormat="1" applyFont="1" applyBorder="1" applyAlignment="1">
      <alignment horizontal="center" vertical="top" wrapText="1"/>
    </xf>
    <xf numFmtId="49" fontId="5" fillId="7" borderId="14" xfId="0" applyNumberFormat="1" applyFont="1" applyFill="1" applyBorder="1" applyAlignment="1">
      <alignment horizontal="center" vertical="top" wrapText="1"/>
    </xf>
    <xf numFmtId="49" fontId="5" fillId="7" borderId="12" xfId="0" applyNumberFormat="1" applyFont="1" applyFill="1" applyBorder="1" applyAlignment="1">
      <alignment horizontal="center" vertical="top" wrapText="1"/>
    </xf>
    <xf numFmtId="14" fontId="5" fillId="7" borderId="12" xfId="0" applyNumberFormat="1" applyFont="1" applyFill="1" applyBorder="1" applyAlignment="1">
      <alignment horizontal="center" vertical="top" wrapText="1"/>
    </xf>
    <xf numFmtId="0" fontId="11" fillId="0" borderId="34" xfId="0" quotePrefix="1" applyFont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5" fillId="0" borderId="0" xfId="2" applyFont="1" applyAlignment="1">
      <alignment horizontal="center"/>
    </xf>
    <xf numFmtId="49" fontId="5" fillId="20" borderId="12" xfId="0" applyNumberFormat="1" applyFont="1" applyFill="1" applyBorder="1" applyAlignment="1">
      <alignment horizontal="center" vertical="top" wrapText="1"/>
    </xf>
    <xf numFmtId="49" fontId="5" fillId="20" borderId="13" xfId="0" applyNumberFormat="1" applyFont="1" applyFill="1" applyBorder="1" applyAlignment="1">
      <alignment horizontal="center" vertical="top" wrapText="1"/>
    </xf>
    <xf numFmtId="0" fontId="38" fillId="0" borderId="0" xfId="0" applyFont="1" applyAlignment="1">
      <alignment vertical="top"/>
    </xf>
  </cellXfs>
  <cellStyles count="3">
    <cellStyle name="Normal" xfId="0" builtinId="0"/>
    <cellStyle name="Normal_mach31" xfId="2" xr:uid="{816F791C-8A8E-415C-A315-2C651780133D}"/>
    <cellStyle name="Normal_Machete buget 99" xfId="1" xr:uid="{F5E49423-6C20-4FB6-B35E-78D5AA9954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9E89-15FF-4EEA-BDF2-DF78B6D106CD}">
  <sheetPr>
    <tabColor theme="7" tint="0.39997558519241921"/>
  </sheetPr>
  <dimension ref="A1:L879"/>
  <sheetViews>
    <sheetView tabSelected="1" view="pageBreakPreview" zoomScale="95" zoomScaleNormal="100" zoomScaleSheetLayoutView="95" workbookViewId="0">
      <selection activeCell="J3" sqref="J3"/>
    </sheetView>
  </sheetViews>
  <sheetFormatPr defaultRowHeight="14.25"/>
  <cols>
    <col min="1" max="1" width="46.85546875" style="1" customWidth="1"/>
    <col min="2" max="2" width="11.71093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4" style="1" customWidth="1"/>
    <col min="7" max="7" width="0.140625" style="1" customWidth="1"/>
    <col min="8" max="8" width="12.140625" style="1" customWidth="1"/>
    <col min="9" max="9" width="15.42578125" style="1" customWidth="1"/>
    <col min="10" max="10" width="14.140625" style="453" customWidth="1"/>
    <col min="11" max="11" width="9.140625" style="1" customWidth="1"/>
    <col min="12" max="12" width="13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1" t="s">
        <v>532</v>
      </c>
      <c r="D1" s="2"/>
      <c r="E1" s="2"/>
      <c r="F1" s="2"/>
      <c r="G1" s="2"/>
      <c r="H1" s="2"/>
      <c r="I1" s="2"/>
      <c r="J1" s="2"/>
      <c r="K1" s="2"/>
      <c r="L1" s="2"/>
    </row>
    <row r="2" spans="1:12" ht="26.25" customHeight="1">
      <c r="A2" s="455" t="s">
        <v>533</v>
      </c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4"/>
      <c r="B3" s="5" t="s">
        <v>0</v>
      </c>
      <c r="C3" s="6"/>
      <c r="D3" s="5"/>
      <c r="E3" s="5"/>
      <c r="F3" s="5"/>
      <c r="G3" s="5"/>
      <c r="H3" s="7"/>
      <c r="I3" s="7"/>
      <c r="J3" s="513" t="s">
        <v>534</v>
      </c>
    </row>
    <row r="4" spans="1:12">
      <c r="B4" s="8" t="s">
        <v>1</v>
      </c>
      <c r="C4" s="8"/>
      <c r="D4" s="8"/>
      <c r="E4" s="8"/>
      <c r="F4" s="8"/>
      <c r="G4" s="8"/>
      <c r="H4" s="8"/>
      <c r="I4" s="8"/>
      <c r="J4" s="9"/>
      <c r="K4" s="10"/>
      <c r="L4" s="11"/>
    </row>
    <row r="5" spans="1:12" ht="15" thickBot="1">
      <c r="A5" s="12"/>
      <c r="B5" s="12"/>
      <c r="C5" s="12"/>
      <c r="D5" s="13"/>
      <c r="E5" s="13"/>
      <c r="F5" s="14"/>
      <c r="G5" s="13"/>
      <c r="H5" s="13"/>
      <c r="I5" s="13"/>
      <c r="J5" s="15"/>
      <c r="K5" s="16"/>
      <c r="L5" s="17"/>
    </row>
    <row r="6" spans="1:12" ht="25.5" customHeight="1">
      <c r="A6" s="461" t="s">
        <v>2</v>
      </c>
      <c r="B6" s="463" t="s">
        <v>3</v>
      </c>
      <c r="C6" s="464"/>
      <c r="D6" s="467" t="s">
        <v>4</v>
      </c>
      <c r="E6" s="468"/>
      <c r="F6" s="467" t="s">
        <v>5</v>
      </c>
      <c r="G6" s="469"/>
      <c r="H6" s="469"/>
      <c r="I6" s="468"/>
      <c r="J6" s="18"/>
      <c r="K6" s="19" t="s">
        <v>6</v>
      </c>
      <c r="L6" s="20"/>
    </row>
    <row r="7" spans="1:12" ht="72" customHeight="1">
      <c r="A7" s="462"/>
      <c r="B7" s="465"/>
      <c r="C7" s="466"/>
      <c r="D7" s="21" t="s">
        <v>7</v>
      </c>
      <c r="E7" s="21" t="s">
        <v>8</v>
      </c>
      <c r="F7" s="22" t="s">
        <v>9</v>
      </c>
      <c r="G7" s="23"/>
      <c r="H7" s="24" t="s">
        <v>10</v>
      </c>
      <c r="I7" s="25" t="s">
        <v>11</v>
      </c>
      <c r="J7" s="26" t="s">
        <v>12</v>
      </c>
      <c r="K7" s="27" t="s">
        <v>13</v>
      </c>
      <c r="L7" s="28" t="s">
        <v>14</v>
      </c>
    </row>
    <row r="8" spans="1:12" ht="22.5" customHeight="1">
      <c r="A8" s="29" t="s">
        <v>15</v>
      </c>
      <c r="B8" s="470" t="s">
        <v>16</v>
      </c>
      <c r="C8" s="470"/>
      <c r="D8" s="31">
        <v>1</v>
      </c>
      <c r="E8" s="31">
        <v>2</v>
      </c>
      <c r="F8" s="31" t="s">
        <v>17</v>
      </c>
      <c r="G8" s="32"/>
      <c r="H8" s="33" t="s">
        <v>18</v>
      </c>
      <c r="I8" s="34" t="s">
        <v>19</v>
      </c>
      <c r="J8" s="35">
        <v>6</v>
      </c>
      <c r="K8" s="36">
        <v>7</v>
      </c>
      <c r="L8" s="37" t="s">
        <v>20</v>
      </c>
    </row>
    <row r="9" spans="1:12" ht="26.25" customHeight="1">
      <c r="A9" s="38" t="s">
        <v>21</v>
      </c>
      <c r="B9" s="471" t="s">
        <v>22</v>
      </c>
      <c r="C9" s="471"/>
      <c r="D9" s="39">
        <f>D11+D113+D120+D130+D195+D249+D242</f>
        <v>567576437</v>
      </c>
      <c r="E9" s="39">
        <f t="shared" ref="E9:L9" si="0">E11+E113+E120+E130+E195+E249+E242</f>
        <v>523899800</v>
      </c>
      <c r="F9" s="39">
        <f t="shared" si="0"/>
        <v>496297880</v>
      </c>
      <c r="G9" s="39">
        <f t="shared" si="0"/>
        <v>0</v>
      </c>
      <c r="H9" s="39">
        <f t="shared" si="0"/>
        <v>66291553</v>
      </c>
      <c r="I9" s="39">
        <f t="shared" si="0"/>
        <v>430006327</v>
      </c>
      <c r="J9" s="39">
        <f t="shared" si="0"/>
        <v>418936065</v>
      </c>
      <c r="K9" s="39">
        <f t="shared" si="0"/>
        <v>0</v>
      </c>
      <c r="L9" s="39">
        <f t="shared" si="0"/>
        <v>77361815</v>
      </c>
    </row>
    <row r="10" spans="1:12" ht="27" customHeight="1">
      <c r="A10" s="40" t="s">
        <v>23</v>
      </c>
      <c r="B10" s="41" t="s">
        <v>24</v>
      </c>
      <c r="C10" s="41"/>
      <c r="D10" s="42">
        <f>D11-D45-D107+D113+D120+D249</f>
        <v>284386689</v>
      </c>
      <c r="E10" s="42">
        <f t="shared" ref="E10:L10" si="1">E11-E45-E107+E113+E120</f>
        <v>287917676</v>
      </c>
      <c r="F10" s="42">
        <f t="shared" si="1"/>
        <v>352849705</v>
      </c>
      <c r="G10" s="42">
        <f t="shared" si="1"/>
        <v>0</v>
      </c>
      <c r="H10" s="43">
        <f t="shared" si="1"/>
        <v>66291553</v>
      </c>
      <c r="I10" s="42">
        <f t="shared" si="1"/>
        <v>286558152</v>
      </c>
      <c r="J10" s="42">
        <f t="shared" si="1"/>
        <v>275487890</v>
      </c>
      <c r="K10" s="42">
        <f t="shared" si="1"/>
        <v>0</v>
      </c>
      <c r="L10" s="42">
        <f t="shared" si="1"/>
        <v>77361815</v>
      </c>
    </row>
    <row r="11" spans="1:12" ht="20.100000000000001" customHeight="1">
      <c r="A11" s="44" t="s">
        <v>25</v>
      </c>
      <c r="B11" s="474" t="s">
        <v>26</v>
      </c>
      <c r="C11" s="474"/>
      <c r="D11" s="42">
        <f t="shared" ref="D11:L11" si="2">D12+D66</f>
        <v>344789317</v>
      </c>
      <c r="E11" s="42">
        <f t="shared" si="2"/>
        <v>373643256</v>
      </c>
      <c r="F11" s="42">
        <f t="shared" si="2"/>
        <v>436278932</v>
      </c>
      <c r="G11" s="42">
        <f t="shared" si="2"/>
        <v>0</v>
      </c>
      <c r="H11" s="43">
        <f t="shared" si="2"/>
        <v>66291553</v>
      </c>
      <c r="I11" s="42">
        <f t="shared" si="2"/>
        <v>369987379</v>
      </c>
      <c r="J11" s="42">
        <f t="shared" si="2"/>
        <v>358917117</v>
      </c>
      <c r="K11" s="42">
        <f t="shared" si="2"/>
        <v>0</v>
      </c>
      <c r="L11" s="42">
        <f t="shared" si="2"/>
        <v>77361815</v>
      </c>
    </row>
    <row r="12" spans="1:12" ht="24.75" customHeight="1">
      <c r="A12" s="44" t="s">
        <v>27</v>
      </c>
      <c r="B12" s="474" t="s">
        <v>28</v>
      </c>
      <c r="C12" s="474"/>
      <c r="D12" s="42">
        <f t="shared" ref="D12:L12" si="3">D13+D31+D33+D44+D63</f>
        <v>317393818</v>
      </c>
      <c r="E12" s="42">
        <f t="shared" si="3"/>
        <v>345631743</v>
      </c>
      <c r="F12" s="42">
        <f t="shared" si="3"/>
        <v>383320272</v>
      </c>
      <c r="G12" s="42">
        <f t="shared" si="3"/>
        <v>0</v>
      </c>
      <c r="H12" s="43">
        <f t="shared" si="3"/>
        <v>49326277</v>
      </c>
      <c r="I12" s="42">
        <f t="shared" si="3"/>
        <v>333993995</v>
      </c>
      <c r="J12" s="42">
        <f t="shared" si="3"/>
        <v>335797271</v>
      </c>
      <c r="K12" s="42">
        <f t="shared" si="3"/>
        <v>0</v>
      </c>
      <c r="L12" s="42">
        <f t="shared" si="3"/>
        <v>47523001</v>
      </c>
    </row>
    <row r="13" spans="1:12" ht="25.5" customHeight="1">
      <c r="A13" s="479" t="s">
        <v>29</v>
      </c>
      <c r="B13" s="474" t="s">
        <v>30</v>
      </c>
      <c r="C13" s="474"/>
      <c r="D13" s="458">
        <f t="shared" ref="D13:L13" si="4">D15+D18+D27</f>
        <v>177352204</v>
      </c>
      <c r="E13" s="459">
        <f t="shared" si="4"/>
        <v>187695908</v>
      </c>
      <c r="F13" s="42">
        <f t="shared" si="4"/>
        <v>176047085</v>
      </c>
      <c r="G13" s="42">
        <f t="shared" si="4"/>
        <v>0</v>
      </c>
      <c r="H13" s="43">
        <f t="shared" si="4"/>
        <v>0</v>
      </c>
      <c r="I13" s="42">
        <f t="shared" si="4"/>
        <v>176047085</v>
      </c>
      <c r="J13" s="42">
        <f t="shared" si="4"/>
        <v>176047085</v>
      </c>
      <c r="K13" s="42">
        <f t="shared" si="4"/>
        <v>0</v>
      </c>
      <c r="L13" s="42">
        <f t="shared" si="4"/>
        <v>0</v>
      </c>
    </row>
    <row r="14" spans="1:12" ht="1.5" hidden="1" customHeight="1">
      <c r="A14" s="479"/>
      <c r="B14" s="474"/>
      <c r="C14" s="474"/>
      <c r="D14" s="458"/>
      <c r="E14" s="460"/>
      <c r="F14" s="42">
        <f>H14+I14</f>
        <v>0</v>
      </c>
      <c r="G14" s="42"/>
      <c r="H14" s="43"/>
      <c r="I14" s="42">
        <f>J14</f>
        <v>0</v>
      </c>
      <c r="J14" s="45"/>
      <c r="K14" s="45"/>
      <c r="L14" s="46">
        <f>F14-J14-K14</f>
        <v>0</v>
      </c>
    </row>
    <row r="15" spans="1:12" ht="26.25" customHeight="1">
      <c r="A15" s="44" t="s">
        <v>31</v>
      </c>
      <c r="B15" s="41" t="s">
        <v>32</v>
      </c>
      <c r="C15" s="47"/>
      <c r="D15" s="48">
        <f t="shared" ref="D15:L16" si="5">D16</f>
        <v>22100000</v>
      </c>
      <c r="E15" s="48">
        <f t="shared" si="5"/>
        <v>22100000</v>
      </c>
      <c r="F15" s="48">
        <f t="shared" si="5"/>
        <v>13792182</v>
      </c>
      <c r="G15" s="48">
        <f t="shared" si="5"/>
        <v>0</v>
      </c>
      <c r="H15" s="43">
        <f t="shared" si="5"/>
        <v>0</v>
      </c>
      <c r="I15" s="48">
        <f t="shared" si="5"/>
        <v>13792182</v>
      </c>
      <c r="J15" s="48">
        <f t="shared" si="5"/>
        <v>13792182</v>
      </c>
      <c r="K15" s="48">
        <f t="shared" si="5"/>
        <v>0</v>
      </c>
      <c r="L15" s="48">
        <f t="shared" si="5"/>
        <v>0</v>
      </c>
    </row>
    <row r="16" spans="1:12" ht="14.25" customHeight="1">
      <c r="A16" s="49" t="s">
        <v>33</v>
      </c>
      <c r="B16" s="472" t="s">
        <v>34</v>
      </c>
      <c r="C16" s="473"/>
      <c r="D16" s="52">
        <f t="shared" si="5"/>
        <v>22100000</v>
      </c>
      <c r="E16" s="52">
        <f t="shared" si="5"/>
        <v>22100000</v>
      </c>
      <c r="F16" s="52">
        <f t="shared" si="5"/>
        <v>13792182</v>
      </c>
      <c r="G16" s="52">
        <f t="shared" si="5"/>
        <v>0</v>
      </c>
      <c r="H16" s="43">
        <f t="shared" si="5"/>
        <v>0</v>
      </c>
      <c r="I16" s="52">
        <f t="shared" si="5"/>
        <v>13792182</v>
      </c>
      <c r="J16" s="52">
        <f t="shared" si="5"/>
        <v>13792182</v>
      </c>
      <c r="K16" s="52">
        <f t="shared" si="5"/>
        <v>0</v>
      </c>
      <c r="L16" s="52">
        <f t="shared" si="5"/>
        <v>0</v>
      </c>
    </row>
    <row r="17" spans="1:12" ht="14.25" customHeight="1">
      <c r="A17" s="53" t="s">
        <v>35</v>
      </c>
      <c r="B17" s="54" t="s">
        <v>36</v>
      </c>
      <c r="C17" s="55"/>
      <c r="D17" s="56">
        <f>D277</f>
        <v>22100000</v>
      </c>
      <c r="E17" s="56">
        <f>E277</f>
        <v>22100000</v>
      </c>
      <c r="F17" s="56">
        <f t="shared" ref="F17:L17" si="6">F277</f>
        <v>13792182</v>
      </c>
      <c r="G17" s="56">
        <f t="shared" si="6"/>
        <v>0</v>
      </c>
      <c r="H17" s="57">
        <f t="shared" si="6"/>
        <v>0</v>
      </c>
      <c r="I17" s="56">
        <f t="shared" si="6"/>
        <v>13792182</v>
      </c>
      <c r="J17" s="56">
        <f t="shared" si="6"/>
        <v>13792182</v>
      </c>
      <c r="K17" s="56">
        <f t="shared" si="6"/>
        <v>0</v>
      </c>
      <c r="L17" s="56">
        <f t="shared" si="6"/>
        <v>0</v>
      </c>
    </row>
    <row r="18" spans="1:12" s="60" customFormat="1" ht="35.25" customHeight="1">
      <c r="A18" s="44" t="s">
        <v>37</v>
      </c>
      <c r="B18" s="41" t="s">
        <v>38</v>
      </c>
      <c r="C18" s="58"/>
      <c r="D18" s="48">
        <f t="shared" ref="D18:L18" si="7">D19+D22</f>
        <v>152589827</v>
      </c>
      <c r="E18" s="48">
        <f t="shared" si="7"/>
        <v>162085908</v>
      </c>
      <c r="F18" s="48">
        <f t="shared" si="7"/>
        <v>162254903</v>
      </c>
      <c r="G18" s="48">
        <f t="shared" si="7"/>
        <v>0</v>
      </c>
      <c r="H18" s="43">
        <f t="shared" si="7"/>
        <v>0</v>
      </c>
      <c r="I18" s="48">
        <f t="shared" si="7"/>
        <v>162254903</v>
      </c>
      <c r="J18" s="48">
        <f t="shared" si="7"/>
        <v>162254903</v>
      </c>
      <c r="K18" s="48">
        <f t="shared" si="7"/>
        <v>0</v>
      </c>
      <c r="L18" s="59">
        <f t="shared" si="7"/>
        <v>0</v>
      </c>
    </row>
    <row r="19" spans="1:12" ht="24" customHeight="1">
      <c r="A19" s="61" t="s">
        <v>39</v>
      </c>
      <c r="B19" s="62" t="s">
        <v>40</v>
      </c>
      <c r="C19" s="63"/>
      <c r="D19" s="52">
        <f t="shared" ref="D19:L19" si="8">D20+D21</f>
        <v>3015827</v>
      </c>
      <c r="E19" s="52">
        <f t="shared" si="8"/>
        <v>3450000</v>
      </c>
      <c r="F19" s="52">
        <f t="shared" si="8"/>
        <v>3659363</v>
      </c>
      <c r="G19" s="52">
        <f t="shared" si="8"/>
        <v>0</v>
      </c>
      <c r="H19" s="43">
        <f t="shared" si="8"/>
        <v>0</v>
      </c>
      <c r="I19" s="52">
        <f t="shared" si="8"/>
        <v>3659363</v>
      </c>
      <c r="J19" s="52">
        <f t="shared" si="8"/>
        <v>3659363</v>
      </c>
      <c r="K19" s="52">
        <f t="shared" si="8"/>
        <v>0</v>
      </c>
      <c r="L19" s="52">
        <f t="shared" si="8"/>
        <v>0</v>
      </c>
    </row>
    <row r="20" spans="1:12" ht="18.75" customHeight="1">
      <c r="A20" s="64" t="s">
        <v>41</v>
      </c>
      <c r="B20" s="65" t="s">
        <v>42</v>
      </c>
      <c r="C20" s="65"/>
      <c r="D20" s="66">
        <f>D280</f>
        <v>0</v>
      </c>
      <c r="E20" s="66">
        <f>E280</f>
        <v>0</v>
      </c>
      <c r="F20" s="66">
        <f t="shared" ref="F20:L21" si="9">F280</f>
        <v>0</v>
      </c>
      <c r="G20" s="66">
        <f t="shared" si="9"/>
        <v>0</v>
      </c>
      <c r="H20" s="67">
        <f t="shared" si="9"/>
        <v>0</v>
      </c>
      <c r="I20" s="66">
        <f t="shared" si="9"/>
        <v>0</v>
      </c>
      <c r="J20" s="66">
        <f t="shared" si="9"/>
        <v>0</v>
      </c>
      <c r="K20" s="66">
        <v>0</v>
      </c>
      <c r="L20" s="66">
        <f t="shared" si="9"/>
        <v>0</v>
      </c>
    </row>
    <row r="21" spans="1:12" ht="29.25" customHeight="1">
      <c r="A21" s="68" t="s">
        <v>43</v>
      </c>
      <c r="B21" s="69" t="s">
        <v>44</v>
      </c>
      <c r="C21" s="65"/>
      <c r="D21" s="66">
        <f>D281</f>
        <v>3015827</v>
      </c>
      <c r="E21" s="66">
        <f>E281</f>
        <v>3450000</v>
      </c>
      <c r="F21" s="66">
        <f t="shared" si="9"/>
        <v>3659363</v>
      </c>
      <c r="G21" s="66">
        <f t="shared" si="9"/>
        <v>0</v>
      </c>
      <c r="H21" s="67">
        <f t="shared" si="9"/>
        <v>0</v>
      </c>
      <c r="I21" s="66">
        <f t="shared" si="9"/>
        <v>3659363</v>
      </c>
      <c r="J21" s="66">
        <f t="shared" si="9"/>
        <v>3659363</v>
      </c>
      <c r="K21" s="66">
        <f t="shared" si="9"/>
        <v>0</v>
      </c>
      <c r="L21" s="66">
        <f t="shared" si="9"/>
        <v>0</v>
      </c>
    </row>
    <row r="22" spans="1:12" ht="27.75" customHeight="1">
      <c r="A22" s="70" t="s">
        <v>45</v>
      </c>
      <c r="B22" s="50" t="s">
        <v>46</v>
      </c>
      <c r="C22" s="51"/>
      <c r="D22" s="71">
        <f>D23+D24+D25+D26</f>
        <v>149574000</v>
      </c>
      <c r="E22" s="71">
        <f t="shared" ref="E22:L22" si="10">E23+E24+E25+E26</f>
        <v>158635908</v>
      </c>
      <c r="F22" s="71">
        <f t="shared" si="10"/>
        <v>158595540</v>
      </c>
      <c r="G22" s="71">
        <f t="shared" si="10"/>
        <v>0</v>
      </c>
      <c r="H22" s="71">
        <f t="shared" si="10"/>
        <v>0</v>
      </c>
      <c r="I22" s="71">
        <f t="shared" si="10"/>
        <v>158595540</v>
      </c>
      <c r="J22" s="71">
        <f t="shared" si="10"/>
        <v>158595540</v>
      </c>
      <c r="K22" s="71">
        <f t="shared" si="10"/>
        <v>0</v>
      </c>
      <c r="L22" s="71">
        <f t="shared" si="10"/>
        <v>0</v>
      </c>
    </row>
    <row r="23" spans="1:12" ht="15" customHeight="1">
      <c r="A23" s="72" t="s">
        <v>47</v>
      </c>
      <c r="B23" s="69" t="s">
        <v>48</v>
      </c>
      <c r="C23" s="65"/>
      <c r="D23" s="66">
        <f t="shared" ref="D23:L26" si="11">D283</f>
        <v>144574000</v>
      </c>
      <c r="E23" s="66">
        <f t="shared" si="11"/>
        <v>144574000</v>
      </c>
      <c r="F23" s="66">
        <f t="shared" si="11"/>
        <v>144533632</v>
      </c>
      <c r="G23" s="66">
        <f t="shared" si="11"/>
        <v>0</v>
      </c>
      <c r="H23" s="67">
        <f t="shared" si="11"/>
        <v>0</v>
      </c>
      <c r="I23" s="66">
        <f t="shared" si="11"/>
        <v>144533632</v>
      </c>
      <c r="J23" s="66">
        <f t="shared" si="11"/>
        <v>144533632</v>
      </c>
      <c r="K23" s="66">
        <f t="shared" si="11"/>
        <v>0</v>
      </c>
      <c r="L23" s="66">
        <f t="shared" si="11"/>
        <v>0</v>
      </c>
    </row>
    <row r="24" spans="1:12" ht="28.5" customHeight="1">
      <c r="A24" s="72" t="s">
        <v>49</v>
      </c>
      <c r="B24" s="69" t="s">
        <v>50</v>
      </c>
      <c r="C24" s="65"/>
      <c r="D24" s="66">
        <f t="shared" si="11"/>
        <v>0</v>
      </c>
      <c r="E24" s="66">
        <f t="shared" si="11"/>
        <v>0</v>
      </c>
      <c r="F24" s="66">
        <f t="shared" si="11"/>
        <v>0</v>
      </c>
      <c r="G24" s="66">
        <f t="shared" si="11"/>
        <v>0</v>
      </c>
      <c r="H24" s="67">
        <f t="shared" si="11"/>
        <v>0</v>
      </c>
      <c r="I24" s="66">
        <f t="shared" si="11"/>
        <v>0</v>
      </c>
      <c r="J24" s="66">
        <f t="shared" si="11"/>
        <v>0</v>
      </c>
      <c r="K24" s="66">
        <f t="shared" si="11"/>
        <v>0</v>
      </c>
      <c r="L24" s="66">
        <f t="shared" si="11"/>
        <v>0</v>
      </c>
    </row>
    <row r="25" spans="1:12" ht="28.5" customHeight="1">
      <c r="A25" s="72" t="s">
        <v>51</v>
      </c>
      <c r="B25" s="73" t="s">
        <v>52</v>
      </c>
      <c r="C25" s="65"/>
      <c r="D25" s="66">
        <f t="shared" si="11"/>
        <v>5000000</v>
      </c>
      <c r="E25" s="66">
        <f t="shared" si="11"/>
        <v>5015000</v>
      </c>
      <c r="F25" s="66">
        <f t="shared" si="11"/>
        <v>5015000</v>
      </c>
      <c r="G25" s="66">
        <f t="shared" si="11"/>
        <v>0</v>
      </c>
      <c r="H25" s="67">
        <f t="shared" si="11"/>
        <v>0</v>
      </c>
      <c r="I25" s="66">
        <f t="shared" si="11"/>
        <v>5015000</v>
      </c>
      <c r="J25" s="66">
        <f t="shared" si="11"/>
        <v>5015000</v>
      </c>
      <c r="K25" s="66">
        <f t="shared" si="11"/>
        <v>0</v>
      </c>
      <c r="L25" s="66">
        <f t="shared" si="11"/>
        <v>0</v>
      </c>
    </row>
    <row r="26" spans="1:12" ht="28.5" customHeight="1">
      <c r="A26" s="72" t="s">
        <v>53</v>
      </c>
      <c r="B26" s="73" t="s">
        <v>54</v>
      </c>
      <c r="C26" s="65"/>
      <c r="D26" s="66">
        <f>D286</f>
        <v>0</v>
      </c>
      <c r="E26" s="66">
        <f t="shared" si="11"/>
        <v>9046908</v>
      </c>
      <c r="F26" s="66">
        <f t="shared" si="11"/>
        <v>9046908</v>
      </c>
      <c r="G26" s="66">
        <f t="shared" si="11"/>
        <v>0</v>
      </c>
      <c r="H26" s="66">
        <f t="shared" si="11"/>
        <v>0</v>
      </c>
      <c r="I26" s="66">
        <f t="shared" si="11"/>
        <v>9046908</v>
      </c>
      <c r="J26" s="66">
        <f t="shared" si="11"/>
        <v>9046908</v>
      </c>
      <c r="K26" s="66">
        <f t="shared" si="11"/>
        <v>0</v>
      </c>
      <c r="L26" s="66">
        <f t="shared" si="11"/>
        <v>0</v>
      </c>
    </row>
    <row r="27" spans="1:12" ht="24.75" customHeight="1">
      <c r="A27" s="74" t="s">
        <v>55</v>
      </c>
      <c r="B27" s="41" t="s">
        <v>56</v>
      </c>
      <c r="C27" s="58"/>
      <c r="D27" s="48">
        <f t="shared" ref="D27:L28" si="12">D28</f>
        <v>2662377</v>
      </c>
      <c r="E27" s="48">
        <f t="shared" si="12"/>
        <v>3510000</v>
      </c>
      <c r="F27" s="48">
        <f t="shared" si="12"/>
        <v>0</v>
      </c>
      <c r="G27" s="48">
        <f t="shared" si="12"/>
        <v>0</v>
      </c>
      <c r="H27" s="43">
        <f t="shared" si="12"/>
        <v>0</v>
      </c>
      <c r="I27" s="48">
        <f t="shared" si="12"/>
        <v>0</v>
      </c>
      <c r="J27" s="48">
        <f t="shared" si="12"/>
        <v>0</v>
      </c>
      <c r="K27" s="48">
        <f t="shared" si="12"/>
        <v>0</v>
      </c>
      <c r="L27" s="48">
        <f t="shared" si="12"/>
        <v>0</v>
      </c>
    </row>
    <row r="28" spans="1:12" ht="28.5" customHeight="1">
      <c r="A28" s="49" t="s">
        <v>57</v>
      </c>
      <c r="B28" s="50" t="s">
        <v>58</v>
      </c>
      <c r="C28" s="63"/>
      <c r="D28" s="52">
        <f t="shared" si="12"/>
        <v>2662377</v>
      </c>
      <c r="E28" s="52">
        <f t="shared" si="12"/>
        <v>3510000</v>
      </c>
      <c r="F28" s="52">
        <f t="shared" si="12"/>
        <v>0</v>
      </c>
      <c r="G28" s="52">
        <f t="shared" si="12"/>
        <v>0</v>
      </c>
      <c r="H28" s="43">
        <f t="shared" si="12"/>
        <v>0</v>
      </c>
      <c r="I28" s="52">
        <f t="shared" si="12"/>
        <v>0</v>
      </c>
      <c r="J28" s="52">
        <f t="shared" si="12"/>
        <v>0</v>
      </c>
      <c r="K28" s="52">
        <f t="shared" si="12"/>
        <v>0</v>
      </c>
      <c r="L28" s="75">
        <f t="shared" si="12"/>
        <v>0</v>
      </c>
    </row>
    <row r="29" spans="1:12" ht="17.25" customHeight="1">
      <c r="A29" s="76" t="s">
        <v>59</v>
      </c>
      <c r="B29" s="69" t="s">
        <v>60</v>
      </c>
      <c r="C29" s="65"/>
      <c r="D29" s="66">
        <f>D289</f>
        <v>2662377</v>
      </c>
      <c r="E29" s="66">
        <f>E289</f>
        <v>3510000</v>
      </c>
      <c r="F29" s="66">
        <f t="shared" ref="F29:L29" si="13">F289</f>
        <v>0</v>
      </c>
      <c r="G29" s="66">
        <f t="shared" si="13"/>
        <v>0</v>
      </c>
      <c r="H29" s="67">
        <f t="shared" si="13"/>
        <v>0</v>
      </c>
      <c r="I29" s="66">
        <f t="shared" si="13"/>
        <v>0</v>
      </c>
      <c r="J29" s="66">
        <f t="shared" si="13"/>
        <v>0</v>
      </c>
      <c r="K29" s="66">
        <f t="shared" si="13"/>
        <v>0</v>
      </c>
      <c r="L29" s="66">
        <f t="shared" si="13"/>
        <v>0</v>
      </c>
    </row>
    <row r="30" spans="1:12" ht="27.75" customHeight="1">
      <c r="A30" s="77" t="s">
        <v>61</v>
      </c>
      <c r="B30" s="78"/>
      <c r="C30" s="79"/>
      <c r="D30" s="80"/>
      <c r="E30" s="81"/>
      <c r="F30" s="66">
        <f>H30+I30</f>
        <v>0</v>
      </c>
      <c r="G30" s="81"/>
      <c r="H30" s="82"/>
      <c r="I30" s="66">
        <f>J30</f>
        <v>0</v>
      </c>
      <c r="J30" s="83"/>
      <c r="K30" s="83">
        <v>0</v>
      </c>
      <c r="L30" s="84">
        <f>F30-J30-K30</f>
        <v>0</v>
      </c>
    </row>
    <row r="31" spans="1:12" ht="27.75" hidden="1" customHeight="1">
      <c r="A31" s="85" t="s">
        <v>62</v>
      </c>
      <c r="B31" s="86" t="s">
        <v>63</v>
      </c>
      <c r="C31" s="87"/>
      <c r="D31" s="88">
        <f t="shared" ref="D31:L31" si="14">D32</f>
        <v>0</v>
      </c>
      <c r="E31" s="88">
        <f t="shared" si="14"/>
        <v>0</v>
      </c>
      <c r="F31" s="88">
        <f t="shared" si="14"/>
        <v>0</v>
      </c>
      <c r="G31" s="88">
        <f t="shared" si="14"/>
        <v>0</v>
      </c>
      <c r="H31" s="89">
        <f t="shared" si="14"/>
        <v>0</v>
      </c>
      <c r="I31" s="88">
        <f t="shared" si="14"/>
        <v>0</v>
      </c>
      <c r="J31" s="88">
        <f t="shared" si="14"/>
        <v>0</v>
      </c>
      <c r="K31" s="88">
        <f t="shared" si="14"/>
        <v>0</v>
      </c>
      <c r="L31" s="90">
        <f t="shared" si="14"/>
        <v>0</v>
      </c>
    </row>
    <row r="32" spans="1:12" ht="27" hidden="1" customHeight="1">
      <c r="A32" s="72" t="s">
        <v>64</v>
      </c>
      <c r="B32" s="69" t="s">
        <v>65</v>
      </c>
      <c r="C32" s="79"/>
      <c r="D32" s="91">
        <f>D292</f>
        <v>0</v>
      </c>
      <c r="E32" s="91">
        <f>E292</f>
        <v>0</v>
      </c>
      <c r="F32" s="92">
        <f>H32+I32</f>
        <v>0</v>
      </c>
      <c r="G32" s="91">
        <f>G292</f>
        <v>0</v>
      </c>
      <c r="H32" s="89">
        <f>H292</f>
        <v>0</v>
      </c>
      <c r="I32" s="92">
        <f>J32</f>
        <v>0</v>
      </c>
      <c r="J32" s="91">
        <f>J292</f>
        <v>0</v>
      </c>
      <c r="K32" s="91">
        <f>K292</f>
        <v>0</v>
      </c>
      <c r="L32" s="93">
        <f>F32-J32-K32</f>
        <v>0</v>
      </c>
    </row>
    <row r="33" spans="1:12" ht="17.25" customHeight="1">
      <c r="A33" s="74" t="s">
        <v>66</v>
      </c>
      <c r="B33" s="474" t="s">
        <v>67</v>
      </c>
      <c r="C33" s="474"/>
      <c r="D33" s="42">
        <f t="shared" ref="D33:L33" si="15">D34</f>
        <v>48573133</v>
      </c>
      <c r="E33" s="42">
        <f t="shared" si="15"/>
        <v>54625154</v>
      </c>
      <c r="F33" s="42">
        <f t="shared" si="15"/>
        <v>86313944</v>
      </c>
      <c r="G33" s="42">
        <f t="shared" si="15"/>
        <v>0</v>
      </c>
      <c r="H33" s="43">
        <f t="shared" si="15"/>
        <v>33719947</v>
      </c>
      <c r="I33" s="42">
        <f t="shared" si="15"/>
        <v>52593997</v>
      </c>
      <c r="J33" s="42">
        <f t="shared" si="15"/>
        <v>54561217</v>
      </c>
      <c r="K33" s="42">
        <f t="shared" si="15"/>
        <v>0</v>
      </c>
      <c r="L33" s="42">
        <f t="shared" si="15"/>
        <v>31752727</v>
      </c>
    </row>
    <row r="34" spans="1:12" ht="27" customHeight="1">
      <c r="A34" s="49" t="s">
        <v>68</v>
      </c>
      <c r="B34" s="50" t="s">
        <v>69</v>
      </c>
      <c r="C34" s="51"/>
      <c r="D34" s="52">
        <f t="shared" ref="D34:L34" si="16">D35+D38+D42+D43</f>
        <v>48573133</v>
      </c>
      <c r="E34" s="52">
        <f t="shared" si="16"/>
        <v>54625154</v>
      </c>
      <c r="F34" s="94">
        <f>F35+F38+F42+F43</f>
        <v>86313944</v>
      </c>
      <c r="G34" s="52">
        <f t="shared" si="16"/>
        <v>0</v>
      </c>
      <c r="H34" s="43">
        <f t="shared" si="16"/>
        <v>33719947</v>
      </c>
      <c r="I34" s="52">
        <f t="shared" si="16"/>
        <v>52593997</v>
      </c>
      <c r="J34" s="52">
        <f t="shared" si="16"/>
        <v>54561217</v>
      </c>
      <c r="K34" s="52">
        <f t="shared" si="16"/>
        <v>0</v>
      </c>
      <c r="L34" s="52">
        <f t="shared" si="16"/>
        <v>31752727</v>
      </c>
    </row>
    <row r="35" spans="1:12" ht="18.75" customHeight="1">
      <c r="A35" s="95" t="s">
        <v>70</v>
      </c>
      <c r="B35" s="96" t="s">
        <v>71</v>
      </c>
      <c r="C35" s="97"/>
      <c r="D35" s="98">
        <f t="shared" ref="D35:L35" si="17">D36+D37</f>
        <v>39612296</v>
      </c>
      <c r="E35" s="98">
        <f t="shared" si="17"/>
        <v>44001814</v>
      </c>
      <c r="F35" s="98">
        <f t="shared" si="17"/>
        <v>69655046</v>
      </c>
      <c r="G35" s="98">
        <f t="shared" si="17"/>
        <v>0</v>
      </c>
      <c r="H35" s="89">
        <f t="shared" si="17"/>
        <v>28030274</v>
      </c>
      <c r="I35" s="98">
        <f t="shared" si="17"/>
        <v>41624772</v>
      </c>
      <c r="J35" s="98">
        <f t="shared" si="17"/>
        <v>44012400</v>
      </c>
      <c r="K35" s="98">
        <f t="shared" si="17"/>
        <v>0</v>
      </c>
      <c r="L35" s="98">
        <f t="shared" si="17"/>
        <v>25642646</v>
      </c>
    </row>
    <row r="36" spans="1:12" ht="15.75" customHeight="1">
      <c r="A36" s="72" t="s">
        <v>72</v>
      </c>
      <c r="B36" s="475" t="s">
        <v>73</v>
      </c>
      <c r="C36" s="476"/>
      <c r="D36" s="66">
        <f>D296</f>
        <v>13868047</v>
      </c>
      <c r="E36" s="66">
        <f>E296</f>
        <v>15651814</v>
      </c>
      <c r="F36" s="66">
        <f t="shared" ref="F36:L37" si="18">F296</f>
        <v>21148186</v>
      </c>
      <c r="G36" s="66">
        <f t="shared" si="18"/>
        <v>0</v>
      </c>
      <c r="H36" s="67">
        <f t="shared" si="18"/>
        <v>4934314</v>
      </c>
      <c r="I36" s="66">
        <f t="shared" si="18"/>
        <v>16213872</v>
      </c>
      <c r="J36" s="66">
        <f t="shared" si="18"/>
        <v>15636877</v>
      </c>
      <c r="K36" s="66">
        <f t="shared" si="18"/>
        <v>0</v>
      </c>
      <c r="L36" s="66">
        <f t="shared" si="18"/>
        <v>5511309</v>
      </c>
    </row>
    <row r="37" spans="1:12" ht="16.5" customHeight="1">
      <c r="A37" s="72" t="s">
        <v>74</v>
      </c>
      <c r="B37" s="99" t="s">
        <v>75</v>
      </c>
      <c r="C37" s="100"/>
      <c r="D37" s="66">
        <f>D297</f>
        <v>25744249</v>
      </c>
      <c r="E37" s="66">
        <f>E297</f>
        <v>28350000</v>
      </c>
      <c r="F37" s="66">
        <f t="shared" si="18"/>
        <v>48506860</v>
      </c>
      <c r="G37" s="66">
        <f t="shared" si="18"/>
        <v>0</v>
      </c>
      <c r="H37" s="67">
        <f t="shared" si="18"/>
        <v>23095960</v>
      </c>
      <c r="I37" s="66">
        <f t="shared" si="18"/>
        <v>25410900</v>
      </c>
      <c r="J37" s="66">
        <f t="shared" si="18"/>
        <v>28375523</v>
      </c>
      <c r="K37" s="66">
        <f t="shared" si="18"/>
        <v>0</v>
      </c>
      <c r="L37" s="66">
        <f t="shared" si="18"/>
        <v>20131337</v>
      </c>
    </row>
    <row r="38" spans="1:12" ht="42.75" customHeight="1">
      <c r="A38" s="101" t="s">
        <v>76</v>
      </c>
      <c r="B38" s="477" t="s">
        <v>77</v>
      </c>
      <c r="C38" s="478"/>
      <c r="D38" s="102">
        <f t="shared" ref="D38:L38" si="19">D39+D40+D41</f>
        <v>6976190</v>
      </c>
      <c r="E38" s="102">
        <f t="shared" si="19"/>
        <v>8113340</v>
      </c>
      <c r="F38" s="102">
        <f t="shared" si="19"/>
        <v>13178679</v>
      </c>
      <c r="G38" s="102">
        <f t="shared" si="19"/>
        <v>0</v>
      </c>
      <c r="H38" s="103">
        <f t="shared" si="19"/>
        <v>5181301</v>
      </c>
      <c r="I38" s="102">
        <f t="shared" si="19"/>
        <v>7997378</v>
      </c>
      <c r="J38" s="102">
        <f t="shared" si="19"/>
        <v>7918107</v>
      </c>
      <c r="K38" s="102">
        <f t="shared" si="19"/>
        <v>0</v>
      </c>
      <c r="L38" s="104">
        <f t="shared" si="19"/>
        <v>5260572</v>
      </c>
    </row>
    <row r="39" spans="1:12" ht="17.25" customHeight="1">
      <c r="A39" s="72" t="s">
        <v>78</v>
      </c>
      <c r="B39" s="475" t="s">
        <v>79</v>
      </c>
      <c r="C39" s="476"/>
      <c r="D39" s="66">
        <f t="shared" ref="D39:L43" si="20">D299</f>
        <v>3577044</v>
      </c>
      <c r="E39" s="66">
        <f t="shared" si="20"/>
        <v>4200000</v>
      </c>
      <c r="F39" s="66">
        <f t="shared" si="20"/>
        <v>5496923</v>
      </c>
      <c r="G39" s="66">
        <f t="shared" si="20"/>
        <v>0</v>
      </c>
      <c r="H39" s="67">
        <f t="shared" si="20"/>
        <v>1332279</v>
      </c>
      <c r="I39" s="66">
        <f t="shared" si="20"/>
        <v>4164644</v>
      </c>
      <c r="J39" s="66">
        <f>J299</f>
        <v>4140771</v>
      </c>
      <c r="K39" s="66">
        <f t="shared" si="20"/>
        <v>0</v>
      </c>
      <c r="L39" s="66">
        <f t="shared" si="20"/>
        <v>1356152</v>
      </c>
    </row>
    <row r="40" spans="1:12" ht="14.25" customHeight="1">
      <c r="A40" s="72" t="s">
        <v>80</v>
      </c>
      <c r="B40" s="99" t="s">
        <v>81</v>
      </c>
      <c r="C40" s="100"/>
      <c r="D40" s="66">
        <f t="shared" si="20"/>
        <v>2320540</v>
      </c>
      <c r="E40" s="66">
        <f t="shared" si="20"/>
        <v>2763340</v>
      </c>
      <c r="F40" s="66">
        <f t="shared" si="20"/>
        <v>5784256</v>
      </c>
      <c r="G40" s="66">
        <f t="shared" si="20"/>
        <v>0</v>
      </c>
      <c r="H40" s="67">
        <f t="shared" si="20"/>
        <v>3184073</v>
      </c>
      <c r="I40" s="66">
        <f t="shared" si="20"/>
        <v>2600183</v>
      </c>
      <c r="J40" s="66">
        <f t="shared" si="20"/>
        <v>2621527</v>
      </c>
      <c r="K40" s="66">
        <f t="shared" si="20"/>
        <v>0</v>
      </c>
      <c r="L40" s="66">
        <f t="shared" si="20"/>
        <v>3162729</v>
      </c>
    </row>
    <row r="41" spans="1:12" ht="30.75" customHeight="1">
      <c r="A41" s="72" t="s">
        <v>82</v>
      </c>
      <c r="B41" s="99" t="s">
        <v>83</v>
      </c>
      <c r="C41" s="100"/>
      <c r="D41" s="66">
        <f>D301</f>
        <v>1078606</v>
      </c>
      <c r="E41" s="66">
        <f t="shared" si="20"/>
        <v>1150000</v>
      </c>
      <c r="F41" s="66">
        <f t="shared" si="20"/>
        <v>1897500</v>
      </c>
      <c r="G41" s="66">
        <f t="shared" si="20"/>
        <v>0</v>
      </c>
      <c r="H41" s="67">
        <f t="shared" si="20"/>
        <v>664949</v>
      </c>
      <c r="I41" s="66">
        <f t="shared" si="20"/>
        <v>1232551</v>
      </c>
      <c r="J41" s="66">
        <f t="shared" si="20"/>
        <v>1155809</v>
      </c>
      <c r="K41" s="66">
        <f t="shared" si="20"/>
        <v>0</v>
      </c>
      <c r="L41" s="66">
        <f t="shared" si="20"/>
        <v>741691</v>
      </c>
    </row>
    <row r="42" spans="1:12" ht="14.25" customHeight="1">
      <c r="A42" s="72" t="s">
        <v>84</v>
      </c>
      <c r="B42" s="99" t="s">
        <v>85</v>
      </c>
      <c r="C42" s="100"/>
      <c r="D42" s="66">
        <f t="shared" si="20"/>
        <v>1984647</v>
      </c>
      <c r="E42" s="66">
        <f t="shared" si="20"/>
        <v>2510000</v>
      </c>
      <c r="F42" s="66">
        <f t="shared" si="20"/>
        <v>3480219</v>
      </c>
      <c r="G42" s="66">
        <f t="shared" si="20"/>
        <v>0</v>
      </c>
      <c r="H42" s="67">
        <f t="shared" si="20"/>
        <v>508372</v>
      </c>
      <c r="I42" s="66">
        <f t="shared" si="20"/>
        <v>2971847</v>
      </c>
      <c r="J42" s="66">
        <f t="shared" si="20"/>
        <v>2630710</v>
      </c>
      <c r="K42" s="66">
        <f t="shared" si="20"/>
        <v>0</v>
      </c>
      <c r="L42" s="66">
        <f t="shared" si="20"/>
        <v>849509</v>
      </c>
    </row>
    <row r="43" spans="1:12" ht="15" customHeight="1">
      <c r="A43" s="72" t="s">
        <v>86</v>
      </c>
      <c r="B43" s="99" t="s">
        <v>87</v>
      </c>
      <c r="C43" s="100"/>
      <c r="D43" s="66">
        <f t="shared" si="20"/>
        <v>0</v>
      </c>
      <c r="E43" s="66">
        <f t="shared" si="20"/>
        <v>0</v>
      </c>
      <c r="F43" s="66">
        <f t="shared" si="20"/>
        <v>0</v>
      </c>
      <c r="G43" s="66">
        <f t="shared" si="20"/>
        <v>0</v>
      </c>
      <c r="H43" s="67">
        <f t="shared" si="20"/>
        <v>0</v>
      </c>
      <c r="I43" s="66">
        <f t="shared" si="20"/>
        <v>0</v>
      </c>
      <c r="J43" s="66">
        <f t="shared" si="20"/>
        <v>0</v>
      </c>
      <c r="K43" s="66">
        <f t="shared" si="20"/>
        <v>0</v>
      </c>
      <c r="L43" s="66">
        <f t="shared" si="20"/>
        <v>0</v>
      </c>
    </row>
    <row r="44" spans="1:12" ht="25.5" customHeight="1">
      <c r="A44" s="44" t="s">
        <v>88</v>
      </c>
      <c r="B44" s="474" t="s">
        <v>89</v>
      </c>
      <c r="C44" s="474"/>
      <c r="D44" s="48">
        <f t="shared" ref="D44:L44" si="21">D45+D52+D54+D57</f>
        <v>91468481</v>
      </c>
      <c r="E44" s="48">
        <f t="shared" si="21"/>
        <v>103281681</v>
      </c>
      <c r="F44" s="48">
        <f t="shared" si="21"/>
        <v>116922374</v>
      </c>
      <c r="G44" s="48">
        <f t="shared" si="21"/>
        <v>0</v>
      </c>
      <c r="H44" s="43">
        <f t="shared" si="21"/>
        <v>15335875</v>
      </c>
      <c r="I44" s="48">
        <f t="shared" si="21"/>
        <v>101586499</v>
      </c>
      <c r="J44" s="48">
        <f t="shared" si="21"/>
        <v>101295528</v>
      </c>
      <c r="K44" s="48">
        <f t="shared" si="21"/>
        <v>0</v>
      </c>
      <c r="L44" s="48">
        <f t="shared" si="21"/>
        <v>15626846</v>
      </c>
    </row>
    <row r="45" spans="1:12" ht="29.25" customHeight="1">
      <c r="A45" s="49" t="s">
        <v>90</v>
      </c>
      <c r="B45" s="484" t="s">
        <v>91</v>
      </c>
      <c r="C45" s="485"/>
      <c r="D45" s="52">
        <f t="shared" ref="D45:I45" si="22">D46+D47+D48+D49+D50+D51</f>
        <v>76673000</v>
      </c>
      <c r="E45" s="52">
        <f t="shared" si="22"/>
        <v>86866000</v>
      </c>
      <c r="F45" s="52">
        <f t="shared" si="22"/>
        <v>84731702</v>
      </c>
      <c r="G45" s="52">
        <f t="shared" si="22"/>
        <v>0</v>
      </c>
      <c r="H45" s="43">
        <f t="shared" si="22"/>
        <v>0</v>
      </c>
      <c r="I45" s="52">
        <f t="shared" si="22"/>
        <v>84731702</v>
      </c>
      <c r="J45" s="52">
        <f>J46+J47+J48+J49+J50+J51</f>
        <v>84731702</v>
      </c>
      <c r="K45" s="52">
        <f>K46+K47+K48+K49+K50</f>
        <v>0</v>
      </c>
      <c r="L45" s="75">
        <f>L46+L47+L48+L49+L50</f>
        <v>0</v>
      </c>
    </row>
    <row r="46" spans="1:12" ht="24.95" customHeight="1">
      <c r="A46" s="106" t="s">
        <v>92</v>
      </c>
      <c r="B46" s="475" t="s">
        <v>93</v>
      </c>
      <c r="C46" s="476"/>
      <c r="D46" s="66">
        <f t="shared" ref="D46:L49" si="23">D306</f>
        <v>0</v>
      </c>
      <c r="E46" s="66">
        <f t="shared" si="23"/>
        <v>0</v>
      </c>
      <c r="F46" s="66">
        <f t="shared" si="23"/>
        <v>0</v>
      </c>
      <c r="G46" s="66">
        <f t="shared" si="23"/>
        <v>0</v>
      </c>
      <c r="H46" s="67">
        <f t="shared" si="23"/>
        <v>0</v>
      </c>
      <c r="I46" s="66">
        <f t="shared" si="23"/>
        <v>0</v>
      </c>
      <c r="J46" s="66">
        <f t="shared" si="23"/>
        <v>0</v>
      </c>
      <c r="K46" s="66">
        <f t="shared" si="23"/>
        <v>0</v>
      </c>
      <c r="L46" s="66">
        <f t="shared" si="23"/>
        <v>0</v>
      </c>
    </row>
    <row r="47" spans="1:12" ht="24.95" customHeight="1">
      <c r="A47" s="106" t="s">
        <v>94</v>
      </c>
      <c r="B47" s="482" t="s">
        <v>95</v>
      </c>
      <c r="C47" s="483"/>
      <c r="D47" s="66">
        <f t="shared" si="23"/>
        <v>62796000</v>
      </c>
      <c r="E47" s="66">
        <f t="shared" si="23"/>
        <v>71378000</v>
      </c>
      <c r="F47" s="66">
        <f t="shared" si="23"/>
        <v>69254925</v>
      </c>
      <c r="G47" s="66">
        <f t="shared" si="23"/>
        <v>0</v>
      </c>
      <c r="H47" s="67">
        <f t="shared" si="23"/>
        <v>0</v>
      </c>
      <c r="I47" s="66">
        <f t="shared" si="23"/>
        <v>69254925</v>
      </c>
      <c r="J47" s="66">
        <f t="shared" si="23"/>
        <v>69254925</v>
      </c>
      <c r="K47" s="66">
        <f t="shared" si="23"/>
        <v>0</v>
      </c>
      <c r="L47" s="66">
        <f t="shared" si="23"/>
        <v>0</v>
      </c>
    </row>
    <row r="48" spans="1:12" ht="24.95" customHeight="1">
      <c r="A48" s="106" t="s">
        <v>96</v>
      </c>
      <c r="B48" s="107" t="s">
        <v>97</v>
      </c>
      <c r="C48" s="30"/>
      <c r="D48" s="66">
        <f t="shared" si="23"/>
        <v>0</v>
      </c>
      <c r="E48" s="66">
        <f t="shared" si="23"/>
        <v>0</v>
      </c>
      <c r="F48" s="66">
        <f t="shared" si="23"/>
        <v>0</v>
      </c>
      <c r="G48" s="66">
        <f t="shared" si="23"/>
        <v>0</v>
      </c>
      <c r="H48" s="67">
        <f t="shared" si="23"/>
        <v>0</v>
      </c>
      <c r="I48" s="66">
        <f t="shared" si="23"/>
        <v>0</v>
      </c>
      <c r="J48" s="66">
        <f t="shared" si="23"/>
        <v>0</v>
      </c>
      <c r="K48" s="66">
        <f t="shared" si="23"/>
        <v>0</v>
      </c>
      <c r="L48" s="66">
        <f t="shared" si="23"/>
        <v>0</v>
      </c>
    </row>
    <row r="49" spans="1:12" ht="24.95" customHeight="1">
      <c r="A49" s="106" t="s">
        <v>98</v>
      </c>
      <c r="B49" s="107" t="s">
        <v>99</v>
      </c>
      <c r="C49" s="30"/>
      <c r="D49" s="66">
        <f t="shared" si="23"/>
        <v>12024000</v>
      </c>
      <c r="E49" s="66">
        <f t="shared" si="23"/>
        <v>13624000</v>
      </c>
      <c r="F49" s="66">
        <f t="shared" si="23"/>
        <v>13624000</v>
      </c>
      <c r="G49" s="66">
        <f t="shared" si="23"/>
        <v>0</v>
      </c>
      <c r="H49" s="67">
        <f t="shared" si="23"/>
        <v>0</v>
      </c>
      <c r="I49" s="66">
        <f t="shared" si="23"/>
        <v>13624000</v>
      </c>
      <c r="J49" s="66">
        <f t="shared" si="23"/>
        <v>13624000</v>
      </c>
      <c r="K49" s="66">
        <f t="shared" si="23"/>
        <v>0</v>
      </c>
      <c r="L49" s="66">
        <f t="shared" si="23"/>
        <v>0</v>
      </c>
    </row>
    <row r="50" spans="1:12" ht="24.95" customHeight="1">
      <c r="A50" s="106" t="s">
        <v>100</v>
      </c>
      <c r="B50" s="107" t="s">
        <v>101</v>
      </c>
      <c r="C50" s="30"/>
      <c r="D50" s="66">
        <f>D405</f>
        <v>0</v>
      </c>
      <c r="E50" s="66">
        <f>E405</f>
        <v>0</v>
      </c>
      <c r="F50" s="66">
        <f t="shared" ref="F50:L50" si="24">F405</f>
        <v>0</v>
      </c>
      <c r="G50" s="66">
        <f t="shared" si="24"/>
        <v>0</v>
      </c>
      <c r="H50" s="67">
        <f t="shared" si="24"/>
        <v>0</v>
      </c>
      <c r="I50" s="66">
        <f t="shared" si="24"/>
        <v>0</v>
      </c>
      <c r="J50" s="66">
        <f t="shared" si="24"/>
        <v>0</v>
      </c>
      <c r="K50" s="66">
        <f t="shared" si="24"/>
        <v>0</v>
      </c>
      <c r="L50" s="66">
        <f t="shared" si="24"/>
        <v>0</v>
      </c>
    </row>
    <row r="51" spans="1:12" ht="24.95" customHeight="1">
      <c r="A51" s="109" t="s">
        <v>102</v>
      </c>
      <c r="B51" s="73" t="s">
        <v>103</v>
      </c>
      <c r="C51" s="30"/>
      <c r="D51" s="66">
        <f>D310</f>
        <v>1853000</v>
      </c>
      <c r="E51" s="66">
        <f>E310</f>
        <v>1864000</v>
      </c>
      <c r="F51" s="66">
        <f t="shared" ref="F51:L51" si="25">F310</f>
        <v>1852777</v>
      </c>
      <c r="G51" s="66">
        <f t="shared" si="25"/>
        <v>0</v>
      </c>
      <c r="H51" s="67">
        <f t="shared" si="25"/>
        <v>0</v>
      </c>
      <c r="I51" s="66">
        <f t="shared" si="25"/>
        <v>1852777</v>
      </c>
      <c r="J51" s="66">
        <f t="shared" si="25"/>
        <v>1852777</v>
      </c>
      <c r="K51" s="66">
        <f t="shared" si="25"/>
        <v>0</v>
      </c>
      <c r="L51" s="66">
        <f t="shared" si="25"/>
        <v>0</v>
      </c>
    </row>
    <row r="52" spans="1:12" ht="31.5" customHeight="1">
      <c r="A52" s="110" t="s">
        <v>104</v>
      </c>
      <c r="B52" s="111" t="s">
        <v>105</v>
      </c>
      <c r="C52" s="112"/>
      <c r="D52" s="113">
        <f t="shared" ref="D52:L52" si="26">D53</f>
        <v>0</v>
      </c>
      <c r="E52" s="113">
        <f t="shared" si="26"/>
        <v>0</v>
      </c>
      <c r="F52" s="113">
        <f t="shared" si="26"/>
        <v>1147</v>
      </c>
      <c r="G52" s="113">
        <f t="shared" si="26"/>
        <v>0</v>
      </c>
      <c r="H52" s="114">
        <f t="shared" si="26"/>
        <v>1147</v>
      </c>
      <c r="I52" s="113">
        <f t="shared" si="26"/>
        <v>0</v>
      </c>
      <c r="J52" s="113">
        <f t="shared" si="26"/>
        <v>0</v>
      </c>
      <c r="K52" s="113">
        <f t="shared" si="26"/>
        <v>0</v>
      </c>
      <c r="L52" s="115">
        <f t="shared" si="26"/>
        <v>1147</v>
      </c>
    </row>
    <row r="53" spans="1:12" ht="22.5" customHeight="1">
      <c r="A53" s="72" t="s">
        <v>106</v>
      </c>
      <c r="B53" s="107" t="s">
        <v>107</v>
      </c>
      <c r="C53" s="30"/>
      <c r="D53" s="66">
        <f t="shared" ref="D53:K53" si="27">D312</f>
        <v>0</v>
      </c>
      <c r="E53" s="66">
        <f t="shared" si="27"/>
        <v>0</v>
      </c>
      <c r="F53" s="66">
        <f t="shared" si="27"/>
        <v>1147</v>
      </c>
      <c r="G53" s="66">
        <f t="shared" si="27"/>
        <v>0</v>
      </c>
      <c r="H53" s="67">
        <f t="shared" si="27"/>
        <v>1147</v>
      </c>
      <c r="I53" s="116">
        <f t="shared" si="27"/>
        <v>0</v>
      </c>
      <c r="J53" s="66">
        <f t="shared" si="27"/>
        <v>0</v>
      </c>
      <c r="K53" s="66">
        <f t="shared" si="27"/>
        <v>0</v>
      </c>
      <c r="L53" s="84">
        <f>F53-J53-K53</f>
        <v>1147</v>
      </c>
    </row>
    <row r="54" spans="1:12" ht="15" customHeight="1">
      <c r="A54" s="49" t="s">
        <v>108</v>
      </c>
      <c r="B54" s="111" t="s">
        <v>109</v>
      </c>
      <c r="C54" s="112"/>
      <c r="D54" s="52">
        <f t="shared" ref="D54:L54" si="28">D55+D56</f>
        <v>141529</v>
      </c>
      <c r="E54" s="52">
        <f t="shared" si="28"/>
        <v>141529</v>
      </c>
      <c r="F54" s="52">
        <f t="shared" si="28"/>
        <v>151602</v>
      </c>
      <c r="G54" s="52">
        <f t="shared" si="28"/>
        <v>0</v>
      </c>
      <c r="H54" s="43">
        <f t="shared" si="28"/>
        <v>0</v>
      </c>
      <c r="I54" s="52">
        <f t="shared" si="28"/>
        <v>151602</v>
      </c>
      <c r="J54" s="52">
        <f t="shared" si="28"/>
        <v>147892</v>
      </c>
      <c r="K54" s="52">
        <f t="shared" si="28"/>
        <v>0</v>
      </c>
      <c r="L54" s="75">
        <f t="shared" si="28"/>
        <v>3710</v>
      </c>
    </row>
    <row r="55" spans="1:12" ht="18.75" customHeight="1">
      <c r="A55" s="72" t="s">
        <v>110</v>
      </c>
      <c r="B55" s="107" t="s">
        <v>111</v>
      </c>
      <c r="C55" s="30"/>
      <c r="D55" s="117">
        <f>D314</f>
        <v>141529</v>
      </c>
      <c r="E55" s="117">
        <f>E314</f>
        <v>141529</v>
      </c>
      <c r="F55" s="117">
        <f t="shared" ref="F55:L55" si="29">F314</f>
        <v>151602</v>
      </c>
      <c r="G55" s="117">
        <f t="shared" si="29"/>
        <v>0</v>
      </c>
      <c r="H55" s="118">
        <f t="shared" si="29"/>
        <v>0</v>
      </c>
      <c r="I55" s="117">
        <f t="shared" si="29"/>
        <v>151602</v>
      </c>
      <c r="J55" s="117">
        <f t="shared" si="29"/>
        <v>147892</v>
      </c>
      <c r="K55" s="117">
        <f t="shared" si="29"/>
        <v>0</v>
      </c>
      <c r="L55" s="117">
        <f t="shared" si="29"/>
        <v>3710</v>
      </c>
    </row>
    <row r="56" spans="1:12" ht="19.5" customHeight="1">
      <c r="A56" s="72" t="s">
        <v>112</v>
      </c>
      <c r="B56" s="107" t="s">
        <v>113</v>
      </c>
      <c r="C56" s="30"/>
      <c r="D56" s="117">
        <f>D315</f>
        <v>0</v>
      </c>
      <c r="E56" s="117">
        <f>E315</f>
        <v>0</v>
      </c>
      <c r="F56" s="117">
        <f>H56+I56</f>
        <v>0</v>
      </c>
      <c r="G56" s="117">
        <f>G315</f>
        <v>0</v>
      </c>
      <c r="H56" s="118">
        <f>H315</f>
        <v>0</v>
      </c>
      <c r="I56" s="117">
        <f>J56</f>
        <v>0</v>
      </c>
      <c r="J56" s="117">
        <f>J315</f>
        <v>0</v>
      </c>
      <c r="K56" s="117">
        <f>K315</f>
        <v>0</v>
      </c>
      <c r="L56" s="119">
        <f>F56-J56-K56</f>
        <v>0</v>
      </c>
    </row>
    <row r="57" spans="1:12" ht="42" customHeight="1">
      <c r="A57" s="49" t="s">
        <v>114</v>
      </c>
      <c r="B57" s="111" t="s">
        <v>115</v>
      </c>
      <c r="C57" s="112"/>
      <c r="D57" s="120">
        <f t="shared" ref="D57:L57" si="30">D58+D61+D62</f>
        <v>14653952</v>
      </c>
      <c r="E57" s="120">
        <f>E58+E61+E62</f>
        <v>16274152</v>
      </c>
      <c r="F57" s="120">
        <f>F58+F61+F62</f>
        <v>32037923</v>
      </c>
      <c r="G57" s="120">
        <f t="shared" si="30"/>
        <v>0</v>
      </c>
      <c r="H57" s="121">
        <f t="shared" si="30"/>
        <v>15334728</v>
      </c>
      <c r="I57" s="120">
        <f t="shared" si="30"/>
        <v>16703195</v>
      </c>
      <c r="J57" s="120">
        <f t="shared" si="30"/>
        <v>16415934</v>
      </c>
      <c r="K57" s="120">
        <f t="shared" si="30"/>
        <v>0</v>
      </c>
      <c r="L57" s="122">
        <f t="shared" si="30"/>
        <v>15621989</v>
      </c>
    </row>
    <row r="58" spans="1:12" ht="27" customHeight="1">
      <c r="A58" s="123" t="s">
        <v>116</v>
      </c>
      <c r="B58" s="124" t="s">
        <v>117</v>
      </c>
      <c r="C58" s="125"/>
      <c r="D58" s="126">
        <f t="shared" ref="D58:K58" si="31">D59+D60</f>
        <v>13979800</v>
      </c>
      <c r="E58" s="126">
        <f t="shared" si="31"/>
        <v>15600000</v>
      </c>
      <c r="F58" s="126">
        <f t="shared" si="31"/>
        <v>31403569</v>
      </c>
      <c r="G58" s="126">
        <f t="shared" si="31"/>
        <v>0</v>
      </c>
      <c r="H58" s="127">
        <f t="shared" si="31"/>
        <v>15333893</v>
      </c>
      <c r="I58" s="126">
        <f t="shared" si="31"/>
        <v>16069676</v>
      </c>
      <c r="J58" s="126">
        <f t="shared" si="31"/>
        <v>15781580</v>
      </c>
      <c r="K58" s="126">
        <f t="shared" si="31"/>
        <v>0</v>
      </c>
      <c r="L58" s="128">
        <f>F58-J58-K58</f>
        <v>15621989</v>
      </c>
    </row>
    <row r="59" spans="1:12" ht="28.5" customHeight="1">
      <c r="A59" s="72" t="s">
        <v>118</v>
      </c>
      <c r="B59" s="107" t="s">
        <v>119</v>
      </c>
      <c r="C59" s="30"/>
      <c r="D59" s="117">
        <f t="shared" ref="D59:L62" si="32">D318</f>
        <v>9350003</v>
      </c>
      <c r="E59" s="117">
        <f t="shared" si="32"/>
        <v>10350000</v>
      </c>
      <c r="F59" s="117">
        <f t="shared" si="32"/>
        <v>18994936</v>
      </c>
      <c r="G59" s="117">
        <f t="shared" si="32"/>
        <v>0</v>
      </c>
      <c r="H59" s="118">
        <f t="shared" si="32"/>
        <v>8055147</v>
      </c>
      <c r="I59" s="117">
        <f t="shared" si="32"/>
        <v>10939789</v>
      </c>
      <c r="J59" s="117">
        <f t="shared" si="32"/>
        <v>10743861</v>
      </c>
      <c r="K59" s="117">
        <f t="shared" si="32"/>
        <v>0</v>
      </c>
      <c r="L59" s="117">
        <f t="shared" si="32"/>
        <v>8251075</v>
      </c>
    </row>
    <row r="60" spans="1:12" ht="26.25" customHeight="1">
      <c r="A60" s="72" t="s">
        <v>120</v>
      </c>
      <c r="B60" s="107" t="s">
        <v>121</v>
      </c>
      <c r="C60" s="30"/>
      <c r="D60" s="117">
        <f t="shared" si="32"/>
        <v>4629797</v>
      </c>
      <c r="E60" s="117">
        <f t="shared" si="32"/>
        <v>5250000</v>
      </c>
      <c r="F60" s="117">
        <f t="shared" si="32"/>
        <v>12408633</v>
      </c>
      <c r="G60" s="117">
        <f t="shared" si="32"/>
        <v>0</v>
      </c>
      <c r="H60" s="118">
        <f t="shared" si="32"/>
        <v>7278746</v>
      </c>
      <c r="I60" s="117">
        <f t="shared" si="32"/>
        <v>5129887</v>
      </c>
      <c r="J60" s="117">
        <f t="shared" si="32"/>
        <v>5037719</v>
      </c>
      <c r="K60" s="117">
        <f t="shared" si="32"/>
        <v>0</v>
      </c>
      <c r="L60" s="117">
        <f t="shared" si="32"/>
        <v>7370914</v>
      </c>
    </row>
    <row r="61" spans="1:12" ht="25.5">
      <c r="A61" s="72" t="s">
        <v>122</v>
      </c>
      <c r="B61" s="107" t="s">
        <v>123</v>
      </c>
      <c r="C61" s="30"/>
      <c r="D61" s="117">
        <f t="shared" si="32"/>
        <v>674152</v>
      </c>
      <c r="E61" s="117">
        <f t="shared" si="32"/>
        <v>674152</v>
      </c>
      <c r="F61" s="117">
        <f t="shared" si="32"/>
        <v>634354</v>
      </c>
      <c r="G61" s="117">
        <f t="shared" si="32"/>
        <v>0</v>
      </c>
      <c r="H61" s="118">
        <f t="shared" si="32"/>
        <v>835</v>
      </c>
      <c r="I61" s="117">
        <f t="shared" si="32"/>
        <v>633519</v>
      </c>
      <c r="J61" s="117">
        <f t="shared" si="32"/>
        <v>634354</v>
      </c>
      <c r="K61" s="117">
        <f t="shared" si="32"/>
        <v>0</v>
      </c>
      <c r="L61" s="117">
        <f t="shared" si="32"/>
        <v>0</v>
      </c>
    </row>
    <row r="62" spans="1:12" ht="25.5">
      <c r="A62" s="72" t="s">
        <v>124</v>
      </c>
      <c r="B62" s="107" t="s">
        <v>125</v>
      </c>
      <c r="C62" s="30"/>
      <c r="D62" s="117">
        <f t="shared" si="32"/>
        <v>0</v>
      </c>
      <c r="E62" s="117">
        <f t="shared" si="32"/>
        <v>0</v>
      </c>
      <c r="F62" s="117">
        <f t="shared" si="32"/>
        <v>0</v>
      </c>
      <c r="G62" s="117">
        <f t="shared" si="32"/>
        <v>0</v>
      </c>
      <c r="H62" s="118">
        <f t="shared" si="32"/>
        <v>0</v>
      </c>
      <c r="I62" s="117">
        <f t="shared" si="32"/>
        <v>0</v>
      </c>
      <c r="J62" s="117">
        <f t="shared" si="32"/>
        <v>0</v>
      </c>
      <c r="K62" s="117">
        <f t="shared" si="32"/>
        <v>0</v>
      </c>
      <c r="L62" s="117">
        <f t="shared" si="32"/>
        <v>0</v>
      </c>
    </row>
    <row r="63" spans="1:12" ht="15">
      <c r="A63" s="74" t="s">
        <v>126</v>
      </c>
      <c r="B63" s="474" t="s">
        <v>127</v>
      </c>
      <c r="C63" s="474"/>
      <c r="D63" s="48">
        <f t="shared" ref="D63:L64" si="33">D64</f>
        <v>0</v>
      </c>
      <c r="E63" s="48">
        <f t="shared" si="33"/>
        <v>29000</v>
      </c>
      <c r="F63" s="48">
        <f t="shared" si="33"/>
        <v>4036869</v>
      </c>
      <c r="G63" s="48">
        <f t="shared" si="33"/>
        <v>0</v>
      </c>
      <c r="H63" s="43">
        <f t="shared" si="33"/>
        <v>270455</v>
      </c>
      <c r="I63" s="48">
        <f t="shared" si="33"/>
        <v>3766414</v>
      </c>
      <c r="J63" s="48">
        <f t="shared" si="33"/>
        <v>3893441</v>
      </c>
      <c r="K63" s="48">
        <f t="shared" si="33"/>
        <v>0</v>
      </c>
      <c r="L63" s="59">
        <f t="shared" si="33"/>
        <v>143428</v>
      </c>
    </row>
    <row r="64" spans="1:12" ht="15">
      <c r="A64" s="49" t="s">
        <v>128</v>
      </c>
      <c r="B64" s="472" t="s">
        <v>129</v>
      </c>
      <c r="C64" s="473"/>
      <c r="D64" s="52">
        <f t="shared" si="33"/>
        <v>0</v>
      </c>
      <c r="E64" s="52">
        <f t="shared" si="33"/>
        <v>29000</v>
      </c>
      <c r="F64" s="52">
        <f t="shared" si="33"/>
        <v>4036869</v>
      </c>
      <c r="G64" s="52">
        <f t="shared" si="33"/>
        <v>0</v>
      </c>
      <c r="H64" s="43">
        <f t="shared" si="33"/>
        <v>270455</v>
      </c>
      <c r="I64" s="52">
        <f t="shared" si="33"/>
        <v>3766414</v>
      </c>
      <c r="J64" s="52">
        <f t="shared" si="33"/>
        <v>3893441</v>
      </c>
      <c r="K64" s="52">
        <f t="shared" si="33"/>
        <v>0</v>
      </c>
      <c r="L64" s="75">
        <f t="shared" si="33"/>
        <v>143428</v>
      </c>
    </row>
    <row r="65" spans="1:12" ht="18" customHeight="1">
      <c r="A65" s="72" t="s">
        <v>130</v>
      </c>
      <c r="B65" s="475" t="s">
        <v>131</v>
      </c>
      <c r="C65" s="476"/>
      <c r="D65" s="66">
        <f t="shared" ref="D65:L65" si="34">D324</f>
        <v>0</v>
      </c>
      <c r="E65" s="66">
        <f t="shared" si="34"/>
        <v>29000</v>
      </c>
      <c r="F65" s="66">
        <f t="shared" si="34"/>
        <v>4036869</v>
      </c>
      <c r="G65" s="66">
        <f t="shared" si="34"/>
        <v>0</v>
      </c>
      <c r="H65" s="66">
        <f t="shared" si="34"/>
        <v>270455</v>
      </c>
      <c r="I65" s="66">
        <f t="shared" si="34"/>
        <v>3766414</v>
      </c>
      <c r="J65" s="66">
        <f t="shared" si="34"/>
        <v>3893441</v>
      </c>
      <c r="K65" s="116">
        <f t="shared" si="34"/>
        <v>0</v>
      </c>
      <c r="L65" s="116">
        <f t="shared" si="34"/>
        <v>143428</v>
      </c>
    </row>
    <row r="66" spans="1:12" ht="15" customHeight="1">
      <c r="A66" s="74" t="s">
        <v>132</v>
      </c>
      <c r="B66" s="474" t="s">
        <v>133</v>
      </c>
      <c r="C66" s="474"/>
      <c r="D66" s="48">
        <f t="shared" ref="D66:L66" si="35">D67+D78</f>
        <v>27395499</v>
      </c>
      <c r="E66" s="48">
        <f t="shared" si="35"/>
        <v>28011513</v>
      </c>
      <c r="F66" s="48">
        <f t="shared" si="35"/>
        <v>52958660</v>
      </c>
      <c r="G66" s="48">
        <f t="shared" si="35"/>
        <v>0</v>
      </c>
      <c r="H66" s="43">
        <f t="shared" si="35"/>
        <v>16965276</v>
      </c>
      <c r="I66" s="48">
        <f t="shared" si="35"/>
        <v>35993384</v>
      </c>
      <c r="J66" s="48">
        <f t="shared" si="35"/>
        <v>23119846</v>
      </c>
      <c r="K66" s="48">
        <f t="shared" si="35"/>
        <v>0</v>
      </c>
      <c r="L66" s="59">
        <f t="shared" si="35"/>
        <v>29838814</v>
      </c>
    </row>
    <row r="67" spans="1:12" ht="25.5">
      <c r="A67" s="74" t="s">
        <v>134</v>
      </c>
      <c r="B67" s="474" t="s">
        <v>135</v>
      </c>
      <c r="C67" s="474"/>
      <c r="D67" s="48">
        <f t="shared" ref="D67:L67" si="36">D68+D76</f>
        <v>13914190</v>
      </c>
      <c r="E67" s="48">
        <f t="shared" si="36"/>
        <v>13914190</v>
      </c>
      <c r="F67" s="48">
        <f t="shared" si="36"/>
        <v>14117459</v>
      </c>
      <c r="G67" s="48">
        <f t="shared" si="36"/>
        <v>0</v>
      </c>
      <c r="H67" s="43">
        <f t="shared" si="36"/>
        <v>2696564</v>
      </c>
      <c r="I67" s="48">
        <f t="shared" si="36"/>
        <v>11420895</v>
      </c>
      <c r="J67" s="48">
        <f t="shared" si="36"/>
        <v>11100343</v>
      </c>
      <c r="K67" s="48">
        <f t="shared" si="36"/>
        <v>0</v>
      </c>
      <c r="L67" s="59">
        <f t="shared" si="36"/>
        <v>3017116</v>
      </c>
    </row>
    <row r="68" spans="1:12" ht="25.5">
      <c r="A68" s="49" t="s">
        <v>136</v>
      </c>
      <c r="B68" s="111" t="s">
        <v>137</v>
      </c>
      <c r="C68" s="30"/>
      <c r="D68" s="52">
        <f t="shared" ref="D68:L68" si="37">D69+D70+D71+D73+D75</f>
        <v>13914190</v>
      </c>
      <c r="E68" s="52">
        <f t="shared" si="37"/>
        <v>13914190</v>
      </c>
      <c r="F68" s="52">
        <f t="shared" si="37"/>
        <v>14117459</v>
      </c>
      <c r="G68" s="52">
        <f t="shared" si="37"/>
        <v>0</v>
      </c>
      <c r="H68" s="43">
        <f t="shared" si="37"/>
        <v>2696564</v>
      </c>
      <c r="I68" s="52">
        <f t="shared" si="37"/>
        <v>11420895</v>
      </c>
      <c r="J68" s="52">
        <f t="shared" si="37"/>
        <v>11100343</v>
      </c>
      <c r="K68" s="52">
        <f t="shared" si="37"/>
        <v>0</v>
      </c>
      <c r="L68" s="75">
        <f t="shared" si="37"/>
        <v>3017116</v>
      </c>
    </row>
    <row r="69" spans="1:12" ht="27.75" customHeight="1">
      <c r="A69" s="72" t="s">
        <v>138</v>
      </c>
      <c r="B69" s="480" t="s">
        <v>139</v>
      </c>
      <c r="C69" s="481"/>
      <c r="D69" s="129">
        <f t="shared" ref="D69:L72" si="38">D328</f>
        <v>0</v>
      </c>
      <c r="E69" s="129">
        <f t="shared" si="38"/>
        <v>0</v>
      </c>
      <c r="F69" s="129">
        <f t="shared" si="38"/>
        <v>0</v>
      </c>
      <c r="G69" s="129">
        <f t="shared" si="38"/>
        <v>0</v>
      </c>
      <c r="H69" s="43">
        <f t="shared" si="38"/>
        <v>0</v>
      </c>
      <c r="I69" s="129">
        <f t="shared" si="38"/>
        <v>0</v>
      </c>
      <c r="J69" s="129">
        <f t="shared" si="38"/>
        <v>0</v>
      </c>
      <c r="K69" s="129">
        <f t="shared" si="38"/>
        <v>0</v>
      </c>
      <c r="L69" s="129">
        <f t="shared" si="38"/>
        <v>0</v>
      </c>
    </row>
    <row r="70" spans="1:12" ht="30.75" customHeight="1">
      <c r="A70" s="72" t="s">
        <v>140</v>
      </c>
      <c r="B70" s="480" t="s">
        <v>141</v>
      </c>
      <c r="C70" s="481"/>
      <c r="D70" s="129">
        <f t="shared" si="38"/>
        <v>0</v>
      </c>
      <c r="E70" s="129">
        <f t="shared" si="38"/>
        <v>0</v>
      </c>
      <c r="F70" s="129">
        <f t="shared" si="38"/>
        <v>0</v>
      </c>
      <c r="G70" s="129">
        <f t="shared" si="38"/>
        <v>0</v>
      </c>
      <c r="H70" s="43">
        <f t="shared" si="38"/>
        <v>0</v>
      </c>
      <c r="I70" s="129">
        <f t="shared" si="38"/>
        <v>0</v>
      </c>
      <c r="J70" s="129">
        <f t="shared" si="38"/>
        <v>0</v>
      </c>
      <c r="K70" s="129">
        <f t="shared" si="38"/>
        <v>0</v>
      </c>
      <c r="L70" s="129">
        <f t="shared" si="38"/>
        <v>0</v>
      </c>
    </row>
    <row r="71" spans="1:12" ht="18.75" customHeight="1">
      <c r="A71" s="72" t="s">
        <v>142</v>
      </c>
      <c r="B71" s="475" t="s">
        <v>143</v>
      </c>
      <c r="C71" s="476"/>
      <c r="D71" s="130">
        <f t="shared" si="38"/>
        <v>1914190</v>
      </c>
      <c r="E71" s="130">
        <f t="shared" si="38"/>
        <v>1914190</v>
      </c>
      <c r="F71" s="130">
        <f t="shared" si="38"/>
        <v>4748634</v>
      </c>
      <c r="G71" s="130">
        <f t="shared" si="38"/>
        <v>0</v>
      </c>
      <c r="H71" s="43">
        <f>H72</f>
        <v>2696564</v>
      </c>
      <c r="I71" s="130">
        <f t="shared" si="38"/>
        <v>2052070</v>
      </c>
      <c r="J71" s="130">
        <f t="shared" si="38"/>
        <v>1731518</v>
      </c>
      <c r="K71" s="130">
        <f t="shared" si="38"/>
        <v>0</v>
      </c>
      <c r="L71" s="130">
        <f t="shared" si="38"/>
        <v>3017116</v>
      </c>
    </row>
    <row r="72" spans="1:12" ht="26.25" customHeight="1">
      <c r="A72" s="131" t="s">
        <v>144</v>
      </c>
      <c r="B72" s="99" t="s">
        <v>145</v>
      </c>
      <c r="C72" s="100"/>
      <c r="D72" s="129">
        <f>D331</f>
        <v>1914190</v>
      </c>
      <c r="E72" s="129">
        <f t="shared" si="38"/>
        <v>1914190</v>
      </c>
      <c r="F72" s="129">
        <f t="shared" si="38"/>
        <v>4748634</v>
      </c>
      <c r="G72" s="129">
        <f t="shared" si="38"/>
        <v>0</v>
      </c>
      <c r="H72" s="129">
        <f t="shared" si="38"/>
        <v>2696564</v>
      </c>
      <c r="I72" s="129">
        <f t="shared" si="38"/>
        <v>2052070</v>
      </c>
      <c r="J72" s="129">
        <f t="shared" si="38"/>
        <v>1731518</v>
      </c>
      <c r="K72" s="129">
        <f t="shared" si="38"/>
        <v>0</v>
      </c>
      <c r="L72" s="129">
        <f t="shared" si="38"/>
        <v>3017116</v>
      </c>
    </row>
    <row r="73" spans="1:12" ht="15">
      <c r="A73" s="72" t="s">
        <v>146</v>
      </c>
      <c r="B73" s="482" t="s">
        <v>147</v>
      </c>
      <c r="C73" s="483"/>
      <c r="D73" s="66">
        <f>D74</f>
        <v>12000000</v>
      </c>
      <c r="E73" s="66">
        <f>E74</f>
        <v>12000000</v>
      </c>
      <c r="F73" s="66">
        <f t="shared" ref="F73:L73" si="39">F74</f>
        <v>9368825</v>
      </c>
      <c r="G73" s="66">
        <f t="shared" si="39"/>
        <v>0</v>
      </c>
      <c r="H73" s="43">
        <f t="shared" si="39"/>
        <v>0</v>
      </c>
      <c r="I73" s="66">
        <f t="shared" si="39"/>
        <v>9368825</v>
      </c>
      <c r="J73" s="66">
        <f t="shared" si="39"/>
        <v>9368825</v>
      </c>
      <c r="K73" s="66">
        <f t="shared" si="39"/>
        <v>0</v>
      </c>
      <c r="L73" s="66">
        <f t="shared" si="39"/>
        <v>0</v>
      </c>
    </row>
    <row r="74" spans="1:12" ht="15">
      <c r="A74" s="132" t="s">
        <v>148</v>
      </c>
      <c r="B74" s="108" t="s">
        <v>149</v>
      </c>
      <c r="C74" s="108"/>
      <c r="D74" s="66">
        <f>D333</f>
        <v>12000000</v>
      </c>
      <c r="E74" s="66">
        <f>E333</f>
        <v>12000000</v>
      </c>
      <c r="F74" s="66">
        <f t="shared" ref="F74:L75" si="40">F333</f>
        <v>9368825</v>
      </c>
      <c r="G74" s="66">
        <f t="shared" si="40"/>
        <v>0</v>
      </c>
      <c r="H74" s="43">
        <f t="shared" si="40"/>
        <v>0</v>
      </c>
      <c r="I74" s="66">
        <f t="shared" si="40"/>
        <v>9368825</v>
      </c>
      <c r="J74" s="66">
        <f t="shared" si="40"/>
        <v>9368825</v>
      </c>
      <c r="K74" s="66">
        <f t="shared" si="40"/>
        <v>0</v>
      </c>
      <c r="L74" s="66">
        <f t="shared" si="40"/>
        <v>0</v>
      </c>
    </row>
    <row r="75" spans="1:12" ht="15">
      <c r="A75" s="72" t="s">
        <v>150</v>
      </c>
      <c r="B75" s="475" t="s">
        <v>151</v>
      </c>
      <c r="C75" s="476"/>
      <c r="D75" s="66">
        <f>D334</f>
        <v>0</v>
      </c>
      <c r="E75" s="66">
        <f>E334</f>
        <v>0</v>
      </c>
      <c r="F75" s="66">
        <f t="shared" si="40"/>
        <v>0</v>
      </c>
      <c r="G75" s="66">
        <f t="shared" si="40"/>
        <v>0</v>
      </c>
      <c r="H75" s="43">
        <f t="shared" si="40"/>
        <v>0</v>
      </c>
      <c r="I75" s="66">
        <f t="shared" si="40"/>
        <v>0</v>
      </c>
      <c r="J75" s="66">
        <f t="shared" si="40"/>
        <v>0</v>
      </c>
      <c r="K75" s="66">
        <f t="shared" si="40"/>
        <v>0</v>
      </c>
      <c r="L75" s="66">
        <f t="shared" si="40"/>
        <v>0</v>
      </c>
    </row>
    <row r="76" spans="1:12" ht="15">
      <c r="A76" s="49" t="s">
        <v>152</v>
      </c>
      <c r="B76" s="484" t="s">
        <v>153</v>
      </c>
      <c r="C76" s="485"/>
      <c r="D76" s="71">
        <f t="shared" ref="D76:L76" si="41">D77</f>
        <v>0</v>
      </c>
      <c r="E76" s="71">
        <f t="shared" si="41"/>
        <v>0</v>
      </c>
      <c r="F76" s="71">
        <f t="shared" si="41"/>
        <v>0</v>
      </c>
      <c r="G76" s="71">
        <f t="shared" si="41"/>
        <v>0</v>
      </c>
      <c r="H76" s="43">
        <f t="shared" si="41"/>
        <v>0</v>
      </c>
      <c r="I76" s="71">
        <f t="shared" si="41"/>
        <v>0</v>
      </c>
      <c r="J76" s="71">
        <f t="shared" si="41"/>
        <v>0</v>
      </c>
      <c r="K76" s="71">
        <f t="shared" si="41"/>
        <v>0</v>
      </c>
      <c r="L76" s="133">
        <f t="shared" si="41"/>
        <v>0</v>
      </c>
    </row>
    <row r="77" spans="1:12" ht="16.5" customHeight="1">
      <c r="A77" s="72" t="s">
        <v>154</v>
      </c>
      <c r="B77" s="482" t="s">
        <v>155</v>
      </c>
      <c r="C77" s="483"/>
      <c r="D77" s="66">
        <f t="shared" ref="D77:L77" si="42">D336</f>
        <v>0</v>
      </c>
      <c r="E77" s="66">
        <f t="shared" si="42"/>
        <v>0</v>
      </c>
      <c r="F77" s="66">
        <f t="shared" si="42"/>
        <v>0</v>
      </c>
      <c r="G77" s="66">
        <f t="shared" si="42"/>
        <v>0</v>
      </c>
      <c r="H77" s="67">
        <f t="shared" si="42"/>
        <v>0</v>
      </c>
      <c r="I77" s="66">
        <f t="shared" si="42"/>
        <v>0</v>
      </c>
      <c r="J77" s="66">
        <f t="shared" si="42"/>
        <v>0</v>
      </c>
      <c r="K77" s="66">
        <f t="shared" si="42"/>
        <v>0</v>
      </c>
      <c r="L77" s="66">
        <f t="shared" si="42"/>
        <v>0</v>
      </c>
    </row>
    <row r="78" spans="1:12" ht="25.5" customHeight="1">
      <c r="A78" s="74" t="s">
        <v>156</v>
      </c>
      <c r="B78" s="474" t="s">
        <v>157</v>
      </c>
      <c r="C78" s="474"/>
      <c r="D78" s="48">
        <f t="shared" ref="D78:L78" si="43">D79+D87+D90+D95+D107</f>
        <v>13481309</v>
      </c>
      <c r="E78" s="48">
        <f t="shared" si="43"/>
        <v>14097323</v>
      </c>
      <c r="F78" s="48">
        <f t="shared" si="43"/>
        <v>38841201</v>
      </c>
      <c r="G78" s="48">
        <f t="shared" si="43"/>
        <v>0</v>
      </c>
      <c r="H78" s="43">
        <f t="shared" si="43"/>
        <v>14268712</v>
      </c>
      <c r="I78" s="48">
        <f t="shared" si="43"/>
        <v>24572489</v>
      </c>
      <c r="J78" s="48">
        <f t="shared" si="43"/>
        <v>12019503</v>
      </c>
      <c r="K78" s="48">
        <f t="shared" si="43"/>
        <v>0</v>
      </c>
      <c r="L78" s="59">
        <f t="shared" si="43"/>
        <v>26821698</v>
      </c>
    </row>
    <row r="79" spans="1:12" ht="37.5" customHeight="1">
      <c r="A79" s="49" t="s">
        <v>158</v>
      </c>
      <c r="B79" s="486" t="s">
        <v>159</v>
      </c>
      <c r="C79" s="487"/>
      <c r="D79" s="52">
        <f t="shared" ref="D79:L79" si="44">D80+D81+D82+D83+D84+D85+D86</f>
        <v>531231</v>
      </c>
      <c r="E79" s="52">
        <f t="shared" si="44"/>
        <v>531192</v>
      </c>
      <c r="F79" s="52">
        <f t="shared" si="44"/>
        <v>6079866</v>
      </c>
      <c r="G79" s="52">
        <f t="shared" si="44"/>
        <v>0</v>
      </c>
      <c r="H79" s="43">
        <f t="shared" si="44"/>
        <v>5518372</v>
      </c>
      <c r="I79" s="52">
        <f t="shared" si="44"/>
        <v>561494</v>
      </c>
      <c r="J79" s="52">
        <f t="shared" si="44"/>
        <v>563503</v>
      </c>
      <c r="K79" s="52">
        <f t="shared" si="44"/>
        <v>0</v>
      </c>
      <c r="L79" s="75">
        <f t="shared" si="44"/>
        <v>5516363</v>
      </c>
    </row>
    <row r="80" spans="1:12" ht="15" customHeight="1">
      <c r="A80" s="72" t="s">
        <v>160</v>
      </c>
      <c r="B80" s="475" t="s">
        <v>161</v>
      </c>
      <c r="C80" s="476"/>
      <c r="D80" s="66">
        <f t="shared" ref="D80:L86" si="45">D339</f>
        <v>0</v>
      </c>
      <c r="E80" s="66">
        <f t="shared" si="45"/>
        <v>0</v>
      </c>
      <c r="F80" s="66">
        <f t="shared" si="45"/>
        <v>0</v>
      </c>
      <c r="G80" s="66">
        <f t="shared" si="45"/>
        <v>0</v>
      </c>
      <c r="H80" s="43">
        <f t="shared" si="45"/>
        <v>0</v>
      </c>
      <c r="I80" s="66">
        <f t="shared" si="45"/>
        <v>0</v>
      </c>
      <c r="J80" s="66">
        <f t="shared" si="45"/>
        <v>0</v>
      </c>
      <c r="K80" s="66">
        <f t="shared" si="45"/>
        <v>0</v>
      </c>
      <c r="L80" s="66">
        <f t="shared" si="45"/>
        <v>0</v>
      </c>
    </row>
    <row r="81" spans="1:12" ht="30" customHeight="1">
      <c r="A81" s="72" t="s">
        <v>162</v>
      </c>
      <c r="B81" s="482" t="s">
        <v>163</v>
      </c>
      <c r="C81" s="483"/>
      <c r="D81" s="66">
        <f t="shared" si="45"/>
        <v>468192</v>
      </c>
      <c r="E81" s="66">
        <f t="shared" si="45"/>
        <v>468192</v>
      </c>
      <c r="F81" s="66">
        <f t="shared" si="45"/>
        <v>487079</v>
      </c>
      <c r="G81" s="66">
        <f t="shared" si="45"/>
        <v>0</v>
      </c>
      <c r="H81" s="67">
        <f t="shared" si="45"/>
        <v>0</v>
      </c>
      <c r="I81" s="66">
        <f t="shared" si="45"/>
        <v>487079</v>
      </c>
      <c r="J81" s="66">
        <f t="shared" si="45"/>
        <v>487079</v>
      </c>
      <c r="K81" s="66">
        <f t="shared" si="45"/>
        <v>0</v>
      </c>
      <c r="L81" s="66">
        <f t="shared" si="45"/>
        <v>0</v>
      </c>
    </row>
    <row r="82" spans="1:12" ht="25.5" hidden="1" customHeight="1">
      <c r="A82" s="72" t="s">
        <v>164</v>
      </c>
      <c r="B82" s="475" t="s">
        <v>165</v>
      </c>
      <c r="C82" s="476"/>
      <c r="D82" s="66">
        <f t="shared" si="45"/>
        <v>0</v>
      </c>
      <c r="E82" s="66">
        <f t="shared" si="45"/>
        <v>0</v>
      </c>
      <c r="F82" s="66">
        <f t="shared" si="45"/>
        <v>0</v>
      </c>
      <c r="G82" s="66">
        <f t="shared" si="45"/>
        <v>0</v>
      </c>
      <c r="H82" s="67">
        <f t="shared" si="45"/>
        <v>0</v>
      </c>
      <c r="I82" s="66">
        <f t="shared" si="45"/>
        <v>0</v>
      </c>
      <c r="J82" s="66">
        <f t="shared" si="45"/>
        <v>0</v>
      </c>
      <c r="K82" s="66">
        <f t="shared" si="45"/>
        <v>0</v>
      </c>
      <c r="L82" s="66">
        <f t="shared" si="45"/>
        <v>0</v>
      </c>
    </row>
    <row r="83" spans="1:12" ht="15.75" hidden="1" customHeight="1">
      <c r="A83" s="72" t="s">
        <v>166</v>
      </c>
      <c r="B83" s="475" t="s">
        <v>167</v>
      </c>
      <c r="C83" s="476"/>
      <c r="D83" s="66">
        <f t="shared" si="45"/>
        <v>0</v>
      </c>
      <c r="E83" s="66">
        <f t="shared" si="45"/>
        <v>0</v>
      </c>
      <c r="F83" s="66">
        <f t="shared" si="45"/>
        <v>0</v>
      </c>
      <c r="G83" s="66">
        <f t="shared" si="45"/>
        <v>0</v>
      </c>
      <c r="H83" s="67">
        <f t="shared" si="45"/>
        <v>0</v>
      </c>
      <c r="I83" s="66">
        <f t="shared" si="45"/>
        <v>0</v>
      </c>
      <c r="J83" s="66">
        <f t="shared" si="45"/>
        <v>0</v>
      </c>
      <c r="K83" s="66">
        <f t="shared" si="45"/>
        <v>0</v>
      </c>
      <c r="L83" s="66">
        <f t="shared" si="45"/>
        <v>0</v>
      </c>
    </row>
    <row r="84" spans="1:12" ht="30" hidden="1" customHeight="1">
      <c r="A84" s="72" t="s">
        <v>168</v>
      </c>
      <c r="B84" s="475" t="s">
        <v>169</v>
      </c>
      <c r="C84" s="476"/>
      <c r="D84" s="66">
        <f t="shared" si="45"/>
        <v>0</v>
      </c>
      <c r="E84" s="66">
        <f t="shared" si="45"/>
        <v>0</v>
      </c>
      <c r="F84" s="66">
        <f t="shared" si="45"/>
        <v>0</v>
      </c>
      <c r="G84" s="66">
        <f t="shared" si="45"/>
        <v>0</v>
      </c>
      <c r="H84" s="67">
        <f t="shared" si="45"/>
        <v>0</v>
      </c>
      <c r="I84" s="66">
        <f t="shared" si="45"/>
        <v>0</v>
      </c>
      <c r="J84" s="66">
        <f t="shared" si="45"/>
        <v>0</v>
      </c>
      <c r="K84" s="66">
        <f t="shared" si="45"/>
        <v>0</v>
      </c>
      <c r="L84" s="66">
        <f t="shared" si="45"/>
        <v>0</v>
      </c>
    </row>
    <row r="85" spans="1:12" ht="29.25" customHeight="1">
      <c r="A85" s="72" t="s">
        <v>170</v>
      </c>
      <c r="B85" s="475" t="s">
        <v>171</v>
      </c>
      <c r="C85" s="476"/>
      <c r="D85" s="66">
        <f t="shared" si="45"/>
        <v>25892</v>
      </c>
      <c r="E85" s="66">
        <f t="shared" si="45"/>
        <v>60000</v>
      </c>
      <c r="F85" s="66">
        <f t="shared" si="45"/>
        <v>5589412</v>
      </c>
      <c r="G85" s="66">
        <f t="shared" si="45"/>
        <v>0</v>
      </c>
      <c r="H85" s="67">
        <f t="shared" si="45"/>
        <v>5518372</v>
      </c>
      <c r="I85" s="66">
        <f t="shared" si="45"/>
        <v>71040</v>
      </c>
      <c r="J85" s="66">
        <f t="shared" si="45"/>
        <v>73049</v>
      </c>
      <c r="K85" s="66">
        <f t="shared" si="45"/>
        <v>0</v>
      </c>
      <c r="L85" s="66">
        <f t="shared" si="45"/>
        <v>5516363</v>
      </c>
    </row>
    <row r="86" spans="1:12" ht="13.5" customHeight="1">
      <c r="A86" s="72" t="s">
        <v>172</v>
      </c>
      <c r="B86" s="480" t="s">
        <v>173</v>
      </c>
      <c r="C86" s="481"/>
      <c r="D86" s="66">
        <f t="shared" si="45"/>
        <v>37147</v>
      </c>
      <c r="E86" s="66">
        <f t="shared" si="45"/>
        <v>3000</v>
      </c>
      <c r="F86" s="66">
        <f t="shared" si="45"/>
        <v>3375</v>
      </c>
      <c r="G86" s="66">
        <f t="shared" si="45"/>
        <v>0</v>
      </c>
      <c r="H86" s="67">
        <f t="shared" si="45"/>
        <v>0</v>
      </c>
      <c r="I86" s="66">
        <f t="shared" si="45"/>
        <v>3375</v>
      </c>
      <c r="J86" s="66">
        <f t="shared" si="45"/>
        <v>3375</v>
      </c>
      <c r="K86" s="66">
        <f t="shared" si="45"/>
        <v>0</v>
      </c>
      <c r="L86" s="66">
        <f t="shared" si="45"/>
        <v>0</v>
      </c>
    </row>
    <row r="87" spans="1:12" ht="32.25" customHeight="1">
      <c r="A87" s="49" t="s">
        <v>174</v>
      </c>
      <c r="B87" s="484" t="s">
        <v>175</v>
      </c>
      <c r="C87" s="485"/>
      <c r="D87" s="52">
        <f t="shared" ref="D87:L87" si="46">D88+D89</f>
        <v>126397</v>
      </c>
      <c r="E87" s="52">
        <f t="shared" si="46"/>
        <v>124539</v>
      </c>
      <c r="F87" s="52">
        <f t="shared" si="46"/>
        <v>122626</v>
      </c>
      <c r="G87" s="52">
        <f t="shared" si="46"/>
        <v>0</v>
      </c>
      <c r="H87" s="43">
        <f t="shared" si="46"/>
        <v>0</v>
      </c>
      <c r="I87" s="52">
        <f t="shared" si="46"/>
        <v>122626</v>
      </c>
      <c r="J87" s="52">
        <f t="shared" si="46"/>
        <v>122625</v>
      </c>
      <c r="K87" s="52">
        <f t="shared" si="46"/>
        <v>0</v>
      </c>
      <c r="L87" s="75">
        <f t="shared" si="46"/>
        <v>1</v>
      </c>
    </row>
    <row r="88" spans="1:12" ht="18.75" customHeight="1">
      <c r="A88" s="72" t="s">
        <v>176</v>
      </c>
      <c r="B88" s="475" t="s">
        <v>177</v>
      </c>
      <c r="C88" s="476"/>
      <c r="D88" s="66">
        <f t="shared" ref="D88:K89" si="47">D347</f>
        <v>2858</v>
      </c>
      <c r="E88" s="66">
        <f t="shared" si="47"/>
        <v>1000</v>
      </c>
      <c r="F88" s="66">
        <f t="shared" si="47"/>
        <v>0</v>
      </c>
      <c r="G88" s="66">
        <f t="shared" si="47"/>
        <v>0</v>
      </c>
      <c r="H88" s="67">
        <f t="shared" si="47"/>
        <v>0</v>
      </c>
      <c r="I88" s="66"/>
      <c r="J88" s="66">
        <f t="shared" si="47"/>
        <v>0</v>
      </c>
      <c r="K88" s="66">
        <f t="shared" si="47"/>
        <v>0</v>
      </c>
      <c r="L88" s="66">
        <f>F88-J88-K88</f>
        <v>0</v>
      </c>
    </row>
    <row r="89" spans="1:12" ht="13.5" customHeight="1">
      <c r="A89" s="72" t="s">
        <v>178</v>
      </c>
      <c r="B89" s="475" t="s">
        <v>179</v>
      </c>
      <c r="C89" s="476"/>
      <c r="D89" s="66">
        <f t="shared" si="47"/>
        <v>123539</v>
      </c>
      <c r="E89" s="66">
        <f t="shared" si="47"/>
        <v>123539</v>
      </c>
      <c r="F89" s="66">
        <f t="shared" si="47"/>
        <v>122626</v>
      </c>
      <c r="G89" s="66">
        <f t="shared" si="47"/>
        <v>0</v>
      </c>
      <c r="H89" s="67">
        <f t="shared" si="47"/>
        <v>0</v>
      </c>
      <c r="I89" s="66">
        <f t="shared" si="47"/>
        <v>122626</v>
      </c>
      <c r="J89" s="66">
        <v>122625</v>
      </c>
      <c r="K89" s="66">
        <f t="shared" si="47"/>
        <v>0</v>
      </c>
      <c r="L89" s="66">
        <f>F89-J89-K89</f>
        <v>1</v>
      </c>
    </row>
    <row r="90" spans="1:12" ht="29.25" customHeight="1">
      <c r="A90" s="49" t="s">
        <v>180</v>
      </c>
      <c r="B90" s="484" t="s">
        <v>181</v>
      </c>
      <c r="C90" s="485"/>
      <c r="D90" s="113">
        <f t="shared" ref="D90:L90" si="48">D91+D92+D93+D94</f>
        <v>4441950</v>
      </c>
      <c r="E90" s="113">
        <f t="shared" si="48"/>
        <v>4560000</v>
      </c>
      <c r="F90" s="113">
        <f t="shared" si="48"/>
        <v>25841359</v>
      </c>
      <c r="G90" s="113">
        <f t="shared" si="48"/>
        <v>0</v>
      </c>
      <c r="H90" s="114">
        <f t="shared" si="48"/>
        <v>8419005</v>
      </c>
      <c r="I90" s="113">
        <f t="shared" si="48"/>
        <v>17422354</v>
      </c>
      <c r="J90" s="113">
        <f t="shared" si="48"/>
        <v>4782825</v>
      </c>
      <c r="K90" s="113">
        <f t="shared" si="48"/>
        <v>0</v>
      </c>
      <c r="L90" s="115">
        <f t="shared" si="48"/>
        <v>21058534</v>
      </c>
    </row>
    <row r="91" spans="1:12" ht="27" customHeight="1">
      <c r="A91" s="72" t="s">
        <v>182</v>
      </c>
      <c r="B91" s="488" t="s">
        <v>183</v>
      </c>
      <c r="C91" s="489"/>
      <c r="D91" s="66">
        <f t="shared" ref="D91:L94" si="49">D350</f>
        <v>4395272</v>
      </c>
      <c r="E91" s="66">
        <f t="shared" si="49"/>
        <v>4550000</v>
      </c>
      <c r="F91" s="66">
        <f t="shared" si="49"/>
        <v>24029640</v>
      </c>
      <c r="G91" s="66">
        <f t="shared" si="49"/>
        <v>0</v>
      </c>
      <c r="H91" s="67">
        <f t="shared" si="49"/>
        <v>6613580</v>
      </c>
      <c r="I91" s="66">
        <f t="shared" si="49"/>
        <v>17416060</v>
      </c>
      <c r="J91" s="66">
        <f t="shared" si="49"/>
        <v>4766164</v>
      </c>
      <c r="K91" s="66">
        <f t="shared" si="49"/>
        <v>0</v>
      </c>
      <c r="L91" s="66">
        <f t="shared" si="49"/>
        <v>19263476</v>
      </c>
    </row>
    <row r="92" spans="1:12" ht="25.5">
      <c r="A92" s="72" t="s">
        <v>184</v>
      </c>
      <c r="B92" s="475" t="s">
        <v>185</v>
      </c>
      <c r="C92" s="476"/>
      <c r="D92" s="66">
        <f t="shared" si="49"/>
        <v>0</v>
      </c>
      <c r="E92" s="66">
        <f t="shared" si="49"/>
        <v>0</v>
      </c>
      <c r="F92" s="66">
        <f t="shared" si="49"/>
        <v>0</v>
      </c>
      <c r="G92" s="66">
        <f t="shared" si="49"/>
        <v>0</v>
      </c>
      <c r="H92" s="67">
        <f t="shared" si="49"/>
        <v>0</v>
      </c>
      <c r="I92" s="66">
        <f t="shared" si="49"/>
        <v>0</v>
      </c>
      <c r="J92" s="66">
        <f t="shared" si="49"/>
        <v>0</v>
      </c>
      <c r="K92" s="66">
        <f t="shared" si="49"/>
        <v>0</v>
      </c>
      <c r="L92" s="66">
        <f t="shared" si="49"/>
        <v>0</v>
      </c>
    </row>
    <row r="93" spans="1:12" ht="38.25">
      <c r="A93" s="72" t="s">
        <v>186</v>
      </c>
      <c r="B93" s="475" t="s">
        <v>187</v>
      </c>
      <c r="C93" s="476"/>
      <c r="D93" s="66">
        <f t="shared" si="49"/>
        <v>0</v>
      </c>
      <c r="E93" s="66">
        <f t="shared" si="49"/>
        <v>0</v>
      </c>
      <c r="F93" s="66">
        <f t="shared" si="49"/>
        <v>0</v>
      </c>
      <c r="G93" s="66">
        <f t="shared" si="49"/>
        <v>0</v>
      </c>
      <c r="H93" s="67">
        <f t="shared" si="49"/>
        <v>0</v>
      </c>
      <c r="I93" s="66">
        <f t="shared" si="49"/>
        <v>0</v>
      </c>
      <c r="J93" s="66">
        <f t="shared" si="49"/>
        <v>0</v>
      </c>
      <c r="K93" s="66">
        <f t="shared" si="49"/>
        <v>0</v>
      </c>
      <c r="L93" s="66">
        <f t="shared" si="49"/>
        <v>0</v>
      </c>
    </row>
    <row r="94" spans="1:12" ht="15">
      <c r="A94" s="72" t="s">
        <v>188</v>
      </c>
      <c r="B94" s="482" t="s">
        <v>189</v>
      </c>
      <c r="C94" s="483"/>
      <c r="D94" s="66">
        <f t="shared" si="49"/>
        <v>46678</v>
      </c>
      <c r="E94" s="66">
        <f t="shared" si="49"/>
        <v>10000</v>
      </c>
      <c r="F94" s="66">
        <f t="shared" si="49"/>
        <v>1811719</v>
      </c>
      <c r="G94" s="66">
        <f t="shared" si="49"/>
        <v>0</v>
      </c>
      <c r="H94" s="67">
        <f t="shared" si="49"/>
        <v>1805425</v>
      </c>
      <c r="I94" s="66">
        <f t="shared" si="49"/>
        <v>6294</v>
      </c>
      <c r="J94" s="66">
        <f>J353</f>
        <v>16661</v>
      </c>
      <c r="K94" s="66">
        <f t="shared" si="49"/>
        <v>0</v>
      </c>
      <c r="L94" s="66">
        <f t="shared" si="49"/>
        <v>1795058</v>
      </c>
    </row>
    <row r="95" spans="1:12" ht="25.5">
      <c r="A95" s="49" t="s">
        <v>190</v>
      </c>
      <c r="B95" s="111" t="s">
        <v>191</v>
      </c>
      <c r="C95" s="134"/>
      <c r="D95" s="113">
        <f t="shared" ref="D95:L95" si="50">D96+D97+D98+D99+D100+D106+D101+D102+D104+D105</f>
        <v>8381731</v>
      </c>
      <c r="E95" s="113">
        <f t="shared" si="50"/>
        <v>8806592</v>
      </c>
      <c r="F95" s="113">
        <f t="shared" si="50"/>
        <v>6722350</v>
      </c>
      <c r="G95" s="113">
        <f t="shared" si="50"/>
        <v>0</v>
      </c>
      <c r="H95" s="114">
        <f t="shared" si="50"/>
        <v>331335</v>
      </c>
      <c r="I95" s="113">
        <f t="shared" si="50"/>
        <v>6391015</v>
      </c>
      <c r="J95" s="113">
        <f t="shared" si="50"/>
        <v>6475550</v>
      </c>
      <c r="K95" s="113">
        <f t="shared" si="50"/>
        <v>0</v>
      </c>
      <c r="L95" s="113">
        <f t="shared" si="50"/>
        <v>246800</v>
      </c>
    </row>
    <row r="96" spans="1:12" ht="15" customHeight="1">
      <c r="A96" s="72" t="s">
        <v>192</v>
      </c>
      <c r="B96" s="108" t="s">
        <v>193</v>
      </c>
      <c r="C96" s="108"/>
      <c r="D96" s="66">
        <f t="shared" ref="D96:L98" si="51">D355</f>
        <v>0</v>
      </c>
      <c r="E96" s="66">
        <f t="shared" si="51"/>
        <v>0</v>
      </c>
      <c r="F96" s="66">
        <f t="shared" si="51"/>
        <v>0</v>
      </c>
      <c r="G96" s="66">
        <f t="shared" si="51"/>
        <v>0</v>
      </c>
      <c r="H96" s="43">
        <f t="shared" si="51"/>
        <v>0</v>
      </c>
      <c r="I96" s="66">
        <f t="shared" si="51"/>
        <v>0</v>
      </c>
      <c r="J96" s="66">
        <f t="shared" si="51"/>
        <v>0</v>
      </c>
      <c r="K96" s="66">
        <f t="shared" si="51"/>
        <v>0</v>
      </c>
      <c r="L96" s="66">
        <f t="shared" si="51"/>
        <v>0</v>
      </c>
    </row>
    <row r="97" spans="1:12" ht="15" customHeight="1">
      <c r="A97" s="72" t="s">
        <v>194</v>
      </c>
      <c r="B97" s="99" t="s">
        <v>195</v>
      </c>
      <c r="C97" s="100"/>
      <c r="D97" s="66">
        <f t="shared" si="51"/>
        <v>0</v>
      </c>
      <c r="E97" s="66">
        <f t="shared" si="51"/>
        <v>0</v>
      </c>
      <c r="F97" s="66">
        <f t="shared" si="51"/>
        <v>0</v>
      </c>
      <c r="G97" s="66">
        <f t="shared" si="51"/>
        <v>0</v>
      </c>
      <c r="H97" s="43">
        <f t="shared" si="51"/>
        <v>0</v>
      </c>
      <c r="I97" s="66">
        <f t="shared" si="51"/>
        <v>0</v>
      </c>
      <c r="J97" s="66">
        <f t="shared" si="51"/>
        <v>0</v>
      </c>
      <c r="K97" s="66">
        <f t="shared" si="51"/>
        <v>0</v>
      </c>
      <c r="L97" s="66">
        <f t="shared" si="51"/>
        <v>0</v>
      </c>
    </row>
    <row r="98" spans="1:12" ht="15" customHeight="1">
      <c r="A98" s="72" t="s">
        <v>196</v>
      </c>
      <c r="B98" s="100" t="s">
        <v>197</v>
      </c>
      <c r="C98" s="100"/>
      <c r="D98" s="66">
        <f t="shared" si="51"/>
        <v>612527</v>
      </c>
      <c r="E98" s="66">
        <f t="shared" si="51"/>
        <v>630000</v>
      </c>
      <c r="F98" s="66">
        <f t="shared" si="51"/>
        <v>902194</v>
      </c>
      <c r="G98" s="66">
        <f t="shared" si="51"/>
        <v>0</v>
      </c>
      <c r="H98" s="67">
        <f t="shared" si="51"/>
        <v>292873</v>
      </c>
      <c r="I98" s="66">
        <f t="shared" si="51"/>
        <v>609321</v>
      </c>
      <c r="J98" s="66">
        <f t="shared" si="51"/>
        <v>656863</v>
      </c>
      <c r="K98" s="66">
        <f t="shared" si="51"/>
        <v>0</v>
      </c>
      <c r="L98" s="66">
        <f t="shared" si="51"/>
        <v>245331</v>
      </c>
    </row>
    <row r="99" spans="1:12" ht="15" customHeight="1">
      <c r="A99" s="72" t="s">
        <v>198</v>
      </c>
      <c r="B99" s="100" t="s">
        <v>199</v>
      </c>
      <c r="C99" s="100"/>
      <c r="D99" s="66">
        <f>D409</f>
        <v>0</v>
      </c>
      <c r="E99" s="66">
        <f>E409</f>
        <v>0</v>
      </c>
      <c r="F99" s="66">
        <f t="shared" ref="F99:L99" si="52">F409</f>
        <v>0</v>
      </c>
      <c r="G99" s="66">
        <f t="shared" si="52"/>
        <v>0</v>
      </c>
      <c r="H99" s="67">
        <f t="shared" si="52"/>
        <v>0</v>
      </c>
      <c r="I99" s="66">
        <f t="shared" si="52"/>
        <v>0</v>
      </c>
      <c r="J99" s="66">
        <f t="shared" si="52"/>
        <v>0</v>
      </c>
      <c r="K99" s="66">
        <f t="shared" si="52"/>
        <v>0</v>
      </c>
      <c r="L99" s="66">
        <f t="shared" si="52"/>
        <v>0</v>
      </c>
    </row>
    <row r="100" spans="1:12" ht="15" customHeight="1">
      <c r="A100" s="72" t="s">
        <v>200</v>
      </c>
      <c r="B100" s="475" t="s">
        <v>201</v>
      </c>
      <c r="C100" s="476"/>
      <c r="D100" s="66">
        <f>D358</f>
        <v>0</v>
      </c>
      <c r="E100" s="66">
        <f>E358</f>
        <v>0</v>
      </c>
      <c r="F100" s="66">
        <f t="shared" ref="F100:L100" si="53">F358</f>
        <v>0</v>
      </c>
      <c r="G100" s="66">
        <f t="shared" si="53"/>
        <v>0</v>
      </c>
      <c r="H100" s="67">
        <f t="shared" si="53"/>
        <v>0</v>
      </c>
      <c r="I100" s="66">
        <f t="shared" si="53"/>
        <v>0</v>
      </c>
      <c r="J100" s="66">
        <f t="shared" si="53"/>
        <v>0</v>
      </c>
      <c r="K100" s="66">
        <f t="shared" si="53"/>
        <v>0</v>
      </c>
      <c r="L100" s="66">
        <f t="shared" si="53"/>
        <v>0</v>
      </c>
    </row>
    <row r="101" spans="1:12" ht="30" customHeight="1">
      <c r="A101" s="72" t="s">
        <v>202</v>
      </c>
      <c r="B101" s="100" t="s">
        <v>203</v>
      </c>
      <c r="C101" s="100"/>
      <c r="D101" s="135">
        <f>D410</f>
        <v>0</v>
      </c>
      <c r="E101" s="135">
        <f>E410</f>
        <v>0</v>
      </c>
      <c r="F101" s="135">
        <f t="shared" ref="F101:L102" si="54">F410</f>
        <v>0</v>
      </c>
      <c r="G101" s="135">
        <f t="shared" si="54"/>
        <v>0</v>
      </c>
      <c r="H101" s="136">
        <f t="shared" si="54"/>
        <v>0</v>
      </c>
      <c r="I101" s="135">
        <f t="shared" si="54"/>
        <v>0</v>
      </c>
      <c r="J101" s="135">
        <f t="shared" si="54"/>
        <v>0</v>
      </c>
      <c r="K101" s="135">
        <f t="shared" si="54"/>
        <v>0</v>
      </c>
      <c r="L101" s="135">
        <f t="shared" si="54"/>
        <v>0</v>
      </c>
    </row>
    <row r="102" spans="1:12" ht="30" customHeight="1">
      <c r="A102" s="72" t="s">
        <v>204</v>
      </c>
      <c r="B102" s="100" t="s">
        <v>205</v>
      </c>
      <c r="C102" s="100"/>
      <c r="D102" s="135">
        <f>D411</f>
        <v>0</v>
      </c>
      <c r="E102" s="135">
        <f>E411</f>
        <v>582000</v>
      </c>
      <c r="F102" s="135">
        <f>F411</f>
        <v>581404</v>
      </c>
      <c r="G102" s="135">
        <f t="shared" si="54"/>
        <v>0</v>
      </c>
      <c r="H102" s="136">
        <f t="shared" si="54"/>
        <v>0</v>
      </c>
      <c r="I102" s="135">
        <f t="shared" si="54"/>
        <v>581404</v>
      </c>
      <c r="J102" s="135">
        <f t="shared" si="54"/>
        <v>581404</v>
      </c>
      <c r="K102" s="135">
        <f t="shared" si="54"/>
        <v>0</v>
      </c>
      <c r="L102" s="135">
        <f t="shared" si="54"/>
        <v>0</v>
      </c>
    </row>
    <row r="103" spans="1:12" ht="30" hidden="1" customHeight="1">
      <c r="A103" s="137" t="s">
        <v>206</v>
      </c>
      <c r="B103" s="138" t="s">
        <v>207</v>
      </c>
      <c r="C103" s="138"/>
      <c r="D103" s="139">
        <f>D104</f>
        <v>0</v>
      </c>
      <c r="E103" s="139">
        <f t="shared" ref="E103:L103" si="55">E104</f>
        <v>0</v>
      </c>
      <c r="F103" s="139">
        <f t="shared" si="55"/>
        <v>0</v>
      </c>
      <c r="G103" s="139">
        <f t="shared" si="55"/>
        <v>0</v>
      </c>
      <c r="H103" s="140">
        <f t="shared" si="55"/>
        <v>0</v>
      </c>
      <c r="I103" s="139">
        <f t="shared" si="55"/>
        <v>0</v>
      </c>
      <c r="J103" s="139">
        <f t="shared" si="55"/>
        <v>0</v>
      </c>
      <c r="K103" s="139">
        <f t="shared" si="55"/>
        <v>0</v>
      </c>
      <c r="L103" s="139">
        <f t="shared" si="55"/>
        <v>0</v>
      </c>
    </row>
    <row r="104" spans="1:12" ht="30" hidden="1" customHeight="1">
      <c r="A104" s="72" t="s">
        <v>208</v>
      </c>
      <c r="B104" s="100" t="s">
        <v>209</v>
      </c>
      <c r="C104" s="100"/>
      <c r="D104" s="135">
        <f>D359</f>
        <v>0</v>
      </c>
      <c r="E104" s="135">
        <f>E359</f>
        <v>0</v>
      </c>
      <c r="F104" s="135">
        <f t="shared" ref="F104:L104" si="56">F359</f>
        <v>0</v>
      </c>
      <c r="G104" s="135">
        <f t="shared" si="56"/>
        <v>0</v>
      </c>
      <c r="H104" s="136">
        <f t="shared" si="56"/>
        <v>0</v>
      </c>
      <c r="I104" s="135">
        <f t="shared" si="56"/>
        <v>0</v>
      </c>
      <c r="J104" s="135">
        <f t="shared" si="56"/>
        <v>0</v>
      </c>
      <c r="K104" s="135">
        <f t="shared" si="56"/>
        <v>0</v>
      </c>
      <c r="L104" s="135">
        <f t="shared" si="56"/>
        <v>0</v>
      </c>
    </row>
    <row r="105" spans="1:12" ht="30" customHeight="1">
      <c r="A105" s="72" t="s">
        <v>210</v>
      </c>
      <c r="B105" s="100" t="s">
        <v>211</v>
      </c>
      <c r="C105" s="100"/>
      <c r="D105" s="135">
        <f>D412</f>
        <v>0</v>
      </c>
      <c r="E105" s="135">
        <f t="shared" ref="E105:L105" si="57">E412</f>
        <v>0</v>
      </c>
      <c r="F105" s="135">
        <f t="shared" si="57"/>
        <v>0</v>
      </c>
      <c r="G105" s="135">
        <f t="shared" si="57"/>
        <v>0</v>
      </c>
      <c r="H105" s="136">
        <f t="shared" si="57"/>
        <v>0</v>
      </c>
      <c r="I105" s="135">
        <f t="shared" si="57"/>
        <v>0</v>
      </c>
      <c r="J105" s="135">
        <f t="shared" si="57"/>
        <v>0</v>
      </c>
      <c r="K105" s="135">
        <f t="shared" si="57"/>
        <v>0</v>
      </c>
      <c r="L105" s="135">
        <f t="shared" si="57"/>
        <v>0</v>
      </c>
    </row>
    <row r="106" spans="1:12" ht="15" customHeight="1">
      <c r="A106" s="72" t="s">
        <v>212</v>
      </c>
      <c r="B106" s="475" t="s">
        <v>213</v>
      </c>
      <c r="C106" s="476"/>
      <c r="D106" s="135">
        <f>D360</f>
        <v>7769204</v>
      </c>
      <c r="E106" s="135">
        <f>E360</f>
        <v>7594592</v>
      </c>
      <c r="F106" s="135">
        <f t="shared" ref="F106:L106" si="58">F360</f>
        <v>5238752</v>
      </c>
      <c r="G106" s="135">
        <f t="shared" si="58"/>
        <v>0</v>
      </c>
      <c r="H106" s="136">
        <f t="shared" si="58"/>
        <v>38462</v>
      </c>
      <c r="I106" s="135">
        <f t="shared" si="58"/>
        <v>5200290</v>
      </c>
      <c r="J106" s="135">
        <f>J360</f>
        <v>5237283</v>
      </c>
      <c r="K106" s="135">
        <f t="shared" si="58"/>
        <v>0</v>
      </c>
      <c r="L106" s="135">
        <f t="shared" si="58"/>
        <v>1469</v>
      </c>
    </row>
    <row r="107" spans="1:12" ht="26.25" customHeight="1">
      <c r="A107" s="49" t="s">
        <v>214</v>
      </c>
      <c r="B107" s="105" t="s">
        <v>215</v>
      </c>
      <c r="C107" s="141"/>
      <c r="D107" s="52">
        <f>D108+D109+D110+D112+D111</f>
        <v>0</v>
      </c>
      <c r="E107" s="52">
        <f t="shared" ref="E107:L107" si="59">E108+E109+E110+E112+E111</f>
        <v>75000</v>
      </c>
      <c r="F107" s="52">
        <f t="shared" si="59"/>
        <v>75000</v>
      </c>
      <c r="G107" s="52">
        <f t="shared" si="59"/>
        <v>0</v>
      </c>
      <c r="H107" s="52">
        <f t="shared" si="59"/>
        <v>0</v>
      </c>
      <c r="I107" s="52">
        <f t="shared" si="59"/>
        <v>75000</v>
      </c>
      <c r="J107" s="52">
        <f t="shared" si="59"/>
        <v>75000</v>
      </c>
      <c r="K107" s="52">
        <f t="shared" si="59"/>
        <v>0</v>
      </c>
      <c r="L107" s="52">
        <f t="shared" si="59"/>
        <v>0</v>
      </c>
    </row>
    <row r="108" spans="1:12" ht="13.5" customHeight="1">
      <c r="A108" s="72" t="s">
        <v>216</v>
      </c>
      <c r="B108" s="99" t="s">
        <v>217</v>
      </c>
      <c r="C108" s="100"/>
      <c r="D108" s="66">
        <f>D362</f>
        <v>0</v>
      </c>
      <c r="E108" s="66">
        <f>E362</f>
        <v>75000</v>
      </c>
      <c r="F108" s="66">
        <f t="shared" ref="F108:L109" si="60">F362</f>
        <v>75000</v>
      </c>
      <c r="G108" s="66">
        <f t="shared" si="60"/>
        <v>0</v>
      </c>
      <c r="H108" s="67">
        <f t="shared" si="60"/>
        <v>0</v>
      </c>
      <c r="I108" s="66">
        <f t="shared" si="60"/>
        <v>75000</v>
      </c>
      <c r="J108" s="66">
        <f t="shared" si="60"/>
        <v>75000</v>
      </c>
      <c r="K108" s="66">
        <f t="shared" si="60"/>
        <v>0</v>
      </c>
      <c r="L108" s="66">
        <f t="shared" si="60"/>
        <v>0</v>
      </c>
    </row>
    <row r="109" spans="1:12" ht="39" customHeight="1">
      <c r="A109" s="72" t="s">
        <v>218</v>
      </c>
      <c r="B109" s="100" t="s">
        <v>219</v>
      </c>
      <c r="C109" s="100"/>
      <c r="D109" s="66">
        <f>D363</f>
        <v>-41500000</v>
      </c>
      <c r="E109" s="66">
        <f>E363</f>
        <v>-25312885</v>
      </c>
      <c r="F109" s="66">
        <f t="shared" si="60"/>
        <v>-23254055</v>
      </c>
      <c r="G109" s="66">
        <f t="shared" si="60"/>
        <v>0</v>
      </c>
      <c r="H109" s="67">
        <f t="shared" si="60"/>
        <v>0</v>
      </c>
      <c r="I109" s="66">
        <f t="shared" si="60"/>
        <v>-23254055</v>
      </c>
      <c r="J109" s="66">
        <f t="shared" si="60"/>
        <v>-23254055</v>
      </c>
      <c r="K109" s="66">
        <f t="shared" si="60"/>
        <v>0</v>
      </c>
      <c r="L109" s="66">
        <f t="shared" si="60"/>
        <v>0</v>
      </c>
    </row>
    <row r="110" spans="1:12" ht="13.5" customHeight="1">
      <c r="A110" s="72" t="s">
        <v>220</v>
      </c>
      <c r="B110" s="100" t="s">
        <v>221</v>
      </c>
      <c r="C110" s="100"/>
      <c r="D110" s="66">
        <f>D414</f>
        <v>41500000</v>
      </c>
      <c r="E110" s="66">
        <f>E414</f>
        <v>25312885</v>
      </c>
      <c r="F110" s="66">
        <f t="shared" ref="F110:L110" si="61">F414</f>
        <v>23254055</v>
      </c>
      <c r="G110" s="66">
        <f t="shared" si="61"/>
        <v>0</v>
      </c>
      <c r="H110" s="67">
        <f t="shared" si="61"/>
        <v>0</v>
      </c>
      <c r="I110" s="66">
        <f t="shared" si="61"/>
        <v>23254055</v>
      </c>
      <c r="J110" s="66">
        <f t="shared" si="61"/>
        <v>23254055</v>
      </c>
      <c r="K110" s="66">
        <f t="shared" si="61"/>
        <v>0</v>
      </c>
      <c r="L110" s="66">
        <f t="shared" si="61"/>
        <v>0</v>
      </c>
    </row>
    <row r="111" spans="1:12" ht="24.75" customHeight="1">
      <c r="A111" s="72" t="s">
        <v>222</v>
      </c>
      <c r="B111" s="100" t="s">
        <v>223</v>
      </c>
      <c r="C111" s="100"/>
      <c r="D111" s="66">
        <f>D415</f>
        <v>0</v>
      </c>
      <c r="E111" s="66">
        <f t="shared" ref="E111:L111" si="62">E415</f>
        <v>0</v>
      </c>
      <c r="F111" s="66">
        <f t="shared" si="62"/>
        <v>0</v>
      </c>
      <c r="G111" s="66">
        <f t="shared" si="62"/>
        <v>0</v>
      </c>
      <c r="H111" s="66">
        <f t="shared" si="62"/>
        <v>0</v>
      </c>
      <c r="I111" s="66">
        <f t="shared" si="62"/>
        <v>0</v>
      </c>
      <c r="J111" s="66">
        <f t="shared" si="62"/>
        <v>0</v>
      </c>
      <c r="K111" s="66">
        <f t="shared" si="62"/>
        <v>0</v>
      </c>
      <c r="L111" s="66">
        <f t="shared" si="62"/>
        <v>0</v>
      </c>
    </row>
    <row r="112" spans="1:12" ht="16.5" customHeight="1">
      <c r="A112" s="72" t="s">
        <v>224</v>
      </c>
      <c r="B112" s="99" t="s">
        <v>225</v>
      </c>
      <c r="C112" s="100"/>
      <c r="D112" s="142">
        <f>D364</f>
        <v>0</v>
      </c>
      <c r="E112" s="66">
        <f>E364</f>
        <v>0</v>
      </c>
      <c r="F112" s="66">
        <f t="shared" ref="F112:L112" si="63">F364</f>
        <v>0</v>
      </c>
      <c r="G112" s="66">
        <f t="shared" si="63"/>
        <v>0</v>
      </c>
      <c r="H112" s="43">
        <f t="shared" si="63"/>
        <v>0</v>
      </c>
      <c r="I112" s="66">
        <f t="shared" si="63"/>
        <v>0</v>
      </c>
      <c r="J112" s="66">
        <f t="shared" si="63"/>
        <v>0</v>
      </c>
      <c r="K112" s="66">
        <f t="shared" si="63"/>
        <v>0</v>
      </c>
      <c r="L112" s="66">
        <f t="shared" si="63"/>
        <v>0</v>
      </c>
    </row>
    <row r="113" spans="1:12" ht="18.75" customHeight="1">
      <c r="A113" s="143" t="s">
        <v>226</v>
      </c>
      <c r="B113" s="474" t="s">
        <v>227</v>
      </c>
      <c r="C113" s="474"/>
      <c r="D113" s="144">
        <f t="shared" ref="D113:L113" si="64">D114</f>
        <v>0</v>
      </c>
      <c r="E113" s="144">
        <f t="shared" si="64"/>
        <v>1215420</v>
      </c>
      <c r="F113" s="144">
        <f t="shared" si="64"/>
        <v>1377475</v>
      </c>
      <c r="G113" s="144">
        <f t="shared" si="64"/>
        <v>0</v>
      </c>
      <c r="H113" s="145">
        <f t="shared" si="64"/>
        <v>0</v>
      </c>
      <c r="I113" s="144">
        <f t="shared" si="64"/>
        <v>1377475</v>
      </c>
      <c r="J113" s="144">
        <f t="shared" si="64"/>
        <v>1377475</v>
      </c>
      <c r="K113" s="144">
        <f t="shared" si="64"/>
        <v>0</v>
      </c>
      <c r="L113" s="146">
        <f t="shared" si="64"/>
        <v>0</v>
      </c>
    </row>
    <row r="114" spans="1:12" ht="24" customHeight="1">
      <c r="A114" s="49" t="s">
        <v>228</v>
      </c>
      <c r="B114" s="111" t="s">
        <v>229</v>
      </c>
      <c r="C114" s="112"/>
      <c r="D114" s="71">
        <f t="shared" ref="D114:L114" si="65">D115+D116+D117+D118+D119</f>
        <v>0</v>
      </c>
      <c r="E114" s="71">
        <f t="shared" si="65"/>
        <v>1215420</v>
      </c>
      <c r="F114" s="71">
        <f t="shared" si="65"/>
        <v>1377475</v>
      </c>
      <c r="G114" s="71">
        <f t="shared" si="65"/>
        <v>0</v>
      </c>
      <c r="H114" s="43">
        <f t="shared" si="65"/>
        <v>0</v>
      </c>
      <c r="I114" s="71">
        <f t="shared" si="65"/>
        <v>1377475</v>
      </c>
      <c r="J114" s="71">
        <f t="shared" si="65"/>
        <v>1377475</v>
      </c>
      <c r="K114" s="71">
        <f t="shared" si="65"/>
        <v>0</v>
      </c>
      <c r="L114" s="133">
        <f t="shared" si="65"/>
        <v>0</v>
      </c>
    </row>
    <row r="115" spans="1:12" ht="25.5" customHeight="1">
      <c r="A115" s="72" t="s">
        <v>230</v>
      </c>
      <c r="B115" s="482" t="s">
        <v>231</v>
      </c>
      <c r="C115" s="483"/>
      <c r="D115" s="66">
        <f t="shared" ref="D115:L119" si="66">D418</f>
        <v>0</v>
      </c>
      <c r="E115" s="66">
        <f t="shared" si="66"/>
        <v>12001</v>
      </c>
      <c r="F115" s="66">
        <f t="shared" si="66"/>
        <v>12016</v>
      </c>
      <c r="G115" s="66">
        <f t="shared" si="66"/>
        <v>0</v>
      </c>
      <c r="H115" s="67">
        <f t="shared" si="66"/>
        <v>0</v>
      </c>
      <c r="I115" s="66">
        <f t="shared" si="66"/>
        <v>12016</v>
      </c>
      <c r="J115" s="66">
        <f t="shared" si="66"/>
        <v>12016</v>
      </c>
      <c r="K115" s="66">
        <f t="shared" si="66"/>
        <v>0</v>
      </c>
      <c r="L115" s="66">
        <f t="shared" si="66"/>
        <v>0</v>
      </c>
    </row>
    <row r="116" spans="1:12" ht="24.75" customHeight="1">
      <c r="A116" s="72" t="s">
        <v>232</v>
      </c>
      <c r="B116" s="482" t="s">
        <v>233</v>
      </c>
      <c r="C116" s="483"/>
      <c r="D116" s="66">
        <f t="shared" si="66"/>
        <v>0</v>
      </c>
      <c r="E116" s="66">
        <f t="shared" si="66"/>
        <v>15125</v>
      </c>
      <c r="F116" s="66">
        <f t="shared" si="66"/>
        <v>15125</v>
      </c>
      <c r="G116" s="66">
        <f t="shared" si="66"/>
        <v>0</v>
      </c>
      <c r="H116" s="67">
        <f t="shared" si="66"/>
        <v>0</v>
      </c>
      <c r="I116" s="66">
        <f t="shared" si="66"/>
        <v>15125</v>
      </c>
      <c r="J116" s="66">
        <f t="shared" si="66"/>
        <v>15125</v>
      </c>
      <c r="K116" s="66">
        <f t="shared" si="66"/>
        <v>0</v>
      </c>
      <c r="L116" s="66">
        <f t="shared" si="66"/>
        <v>0</v>
      </c>
    </row>
    <row r="117" spans="1:12" ht="12.75" customHeight="1">
      <c r="A117" s="72" t="s">
        <v>234</v>
      </c>
      <c r="B117" s="482" t="s">
        <v>235</v>
      </c>
      <c r="C117" s="483"/>
      <c r="D117" s="66">
        <f t="shared" si="66"/>
        <v>0</v>
      </c>
      <c r="E117" s="66">
        <f t="shared" si="66"/>
        <v>0</v>
      </c>
      <c r="F117" s="66">
        <f t="shared" si="66"/>
        <v>0</v>
      </c>
      <c r="G117" s="66">
        <f t="shared" si="66"/>
        <v>0</v>
      </c>
      <c r="H117" s="67">
        <f t="shared" si="66"/>
        <v>0</v>
      </c>
      <c r="I117" s="66">
        <f t="shared" si="66"/>
        <v>0</v>
      </c>
      <c r="J117" s="66">
        <f t="shared" si="66"/>
        <v>0</v>
      </c>
      <c r="K117" s="66">
        <f t="shared" si="66"/>
        <v>0</v>
      </c>
      <c r="L117" s="66">
        <f t="shared" si="66"/>
        <v>0</v>
      </c>
    </row>
    <row r="118" spans="1:12" ht="24.75" customHeight="1">
      <c r="A118" s="72" t="s">
        <v>236</v>
      </c>
      <c r="B118" s="482" t="s">
        <v>237</v>
      </c>
      <c r="C118" s="483"/>
      <c r="D118" s="66">
        <f t="shared" si="66"/>
        <v>0</v>
      </c>
      <c r="E118" s="66">
        <f t="shared" si="66"/>
        <v>1188294</v>
      </c>
      <c r="F118" s="66">
        <f t="shared" si="66"/>
        <v>1350334</v>
      </c>
      <c r="G118" s="66">
        <f t="shared" si="66"/>
        <v>0</v>
      </c>
      <c r="H118" s="67">
        <f t="shared" si="66"/>
        <v>0</v>
      </c>
      <c r="I118" s="66">
        <f t="shared" si="66"/>
        <v>1350334</v>
      </c>
      <c r="J118" s="66">
        <f t="shared" si="66"/>
        <v>1350334</v>
      </c>
      <c r="K118" s="66">
        <f t="shared" si="66"/>
        <v>0</v>
      </c>
      <c r="L118" s="66">
        <f t="shared" si="66"/>
        <v>0</v>
      </c>
    </row>
    <row r="119" spans="1:12" ht="24.75" customHeight="1">
      <c r="A119" s="72" t="s">
        <v>238</v>
      </c>
      <c r="B119" s="108" t="s">
        <v>239</v>
      </c>
      <c r="C119" s="108"/>
      <c r="D119" s="66">
        <f t="shared" si="66"/>
        <v>0</v>
      </c>
      <c r="E119" s="66">
        <f t="shared" si="66"/>
        <v>0</v>
      </c>
      <c r="F119" s="66">
        <f t="shared" si="66"/>
        <v>0</v>
      </c>
      <c r="G119" s="66">
        <f t="shared" si="66"/>
        <v>0</v>
      </c>
      <c r="H119" s="67">
        <f t="shared" si="66"/>
        <v>0</v>
      </c>
      <c r="I119" s="66">
        <f t="shared" si="66"/>
        <v>0</v>
      </c>
      <c r="J119" s="66">
        <f t="shared" si="66"/>
        <v>0</v>
      </c>
      <c r="K119" s="66">
        <f t="shared" si="66"/>
        <v>0</v>
      </c>
      <c r="L119" s="66">
        <f t="shared" si="66"/>
        <v>0</v>
      </c>
    </row>
    <row r="120" spans="1:12" ht="14.25" customHeight="1">
      <c r="A120" s="44" t="s">
        <v>240</v>
      </c>
      <c r="B120" s="41" t="s">
        <v>241</v>
      </c>
      <c r="C120" s="147"/>
      <c r="D120" s="148">
        <f t="shared" ref="D120:L120" si="67">D121</f>
        <v>0</v>
      </c>
      <c r="E120" s="148">
        <f t="shared" si="67"/>
        <v>0</v>
      </c>
      <c r="F120" s="148">
        <f t="shared" si="67"/>
        <v>0</v>
      </c>
      <c r="G120" s="148">
        <f t="shared" si="67"/>
        <v>0</v>
      </c>
      <c r="H120" s="114">
        <f t="shared" si="67"/>
        <v>0</v>
      </c>
      <c r="I120" s="148">
        <f t="shared" si="67"/>
        <v>0</v>
      </c>
      <c r="J120" s="148">
        <f t="shared" si="67"/>
        <v>0</v>
      </c>
      <c r="K120" s="148">
        <f t="shared" si="67"/>
        <v>0</v>
      </c>
      <c r="L120" s="149">
        <f t="shared" si="67"/>
        <v>0</v>
      </c>
    </row>
    <row r="121" spans="1:12" ht="41.25" customHeight="1">
      <c r="A121" s="150" t="s">
        <v>242</v>
      </c>
      <c r="B121" s="111" t="s">
        <v>243</v>
      </c>
      <c r="C121" s="112"/>
      <c r="D121" s="116">
        <f t="shared" ref="D121:L121" si="68">D122+D123+D124+D125+D126+D127+D129+D128</f>
        <v>0</v>
      </c>
      <c r="E121" s="116">
        <f t="shared" si="68"/>
        <v>0</v>
      </c>
      <c r="F121" s="116">
        <f t="shared" si="68"/>
        <v>0</v>
      </c>
      <c r="G121" s="116">
        <f t="shared" si="68"/>
        <v>0</v>
      </c>
      <c r="H121" s="67">
        <f t="shared" si="68"/>
        <v>0</v>
      </c>
      <c r="I121" s="116">
        <f t="shared" si="68"/>
        <v>0</v>
      </c>
      <c r="J121" s="116">
        <f t="shared" si="68"/>
        <v>0</v>
      </c>
      <c r="K121" s="116">
        <f t="shared" si="68"/>
        <v>0</v>
      </c>
      <c r="L121" s="116">
        <f t="shared" si="68"/>
        <v>0</v>
      </c>
    </row>
    <row r="122" spans="1:12" ht="39" hidden="1" customHeight="1">
      <c r="A122" s="72" t="s">
        <v>244</v>
      </c>
      <c r="B122" s="107" t="s">
        <v>245</v>
      </c>
      <c r="C122" s="30"/>
      <c r="D122" s="66">
        <f t="shared" ref="D122:E125" si="69">D367</f>
        <v>0</v>
      </c>
      <c r="E122" s="66">
        <f t="shared" si="69"/>
        <v>0</v>
      </c>
      <c r="F122" s="92">
        <f t="shared" ref="F122:F127" si="70">H122+I122</f>
        <v>0</v>
      </c>
      <c r="G122" s="92">
        <f t="shared" ref="G122:H125" si="71">G367</f>
        <v>0</v>
      </c>
      <c r="H122" s="43">
        <f t="shared" si="71"/>
        <v>0</v>
      </c>
      <c r="I122" s="92">
        <f t="shared" ref="I122:I127" si="72">J122</f>
        <v>0</v>
      </c>
      <c r="J122" s="92">
        <f t="shared" ref="J122:K125" si="73">J367</f>
        <v>0</v>
      </c>
      <c r="K122" s="66">
        <f t="shared" si="73"/>
        <v>0</v>
      </c>
      <c r="L122" s="84">
        <f t="shared" ref="L122:L127" si="74">F122-J122-K122</f>
        <v>0</v>
      </c>
    </row>
    <row r="123" spans="1:12" ht="27" hidden="1" customHeight="1">
      <c r="A123" s="72" t="s">
        <v>246</v>
      </c>
      <c r="B123" s="107" t="s">
        <v>247</v>
      </c>
      <c r="C123" s="30"/>
      <c r="D123" s="66">
        <f t="shared" si="69"/>
        <v>0</v>
      </c>
      <c r="E123" s="66">
        <f t="shared" si="69"/>
        <v>0</v>
      </c>
      <c r="F123" s="92">
        <f t="shared" si="70"/>
        <v>0</v>
      </c>
      <c r="G123" s="92">
        <f t="shared" si="71"/>
        <v>0</v>
      </c>
      <c r="H123" s="43">
        <f t="shared" si="71"/>
        <v>0</v>
      </c>
      <c r="I123" s="92">
        <f t="shared" si="72"/>
        <v>0</v>
      </c>
      <c r="J123" s="92">
        <f t="shared" si="73"/>
        <v>0</v>
      </c>
      <c r="K123" s="66">
        <f t="shared" si="73"/>
        <v>0</v>
      </c>
      <c r="L123" s="84">
        <f t="shared" si="74"/>
        <v>0</v>
      </c>
    </row>
    <row r="124" spans="1:12" ht="15.75" hidden="1" customHeight="1">
      <c r="A124" s="72" t="s">
        <v>248</v>
      </c>
      <c r="B124" s="151" t="s">
        <v>249</v>
      </c>
      <c r="C124" s="152"/>
      <c r="D124" s="66">
        <f t="shared" si="69"/>
        <v>0</v>
      </c>
      <c r="E124" s="66">
        <f t="shared" si="69"/>
        <v>0</v>
      </c>
      <c r="F124" s="92">
        <f t="shared" si="70"/>
        <v>0</v>
      </c>
      <c r="G124" s="92">
        <f t="shared" si="71"/>
        <v>0</v>
      </c>
      <c r="H124" s="43">
        <f t="shared" si="71"/>
        <v>0</v>
      </c>
      <c r="I124" s="92">
        <f t="shared" si="72"/>
        <v>0</v>
      </c>
      <c r="J124" s="92">
        <f t="shared" si="73"/>
        <v>0</v>
      </c>
      <c r="K124" s="66">
        <f t="shared" si="73"/>
        <v>0</v>
      </c>
      <c r="L124" s="84">
        <f t="shared" si="74"/>
        <v>0</v>
      </c>
    </row>
    <row r="125" spans="1:12" ht="39" hidden="1" customHeight="1">
      <c r="A125" s="72" t="s">
        <v>250</v>
      </c>
      <c r="B125" s="151" t="s">
        <v>251</v>
      </c>
      <c r="C125" s="152"/>
      <c r="D125" s="66">
        <f t="shared" si="69"/>
        <v>0</v>
      </c>
      <c r="E125" s="66">
        <f t="shared" si="69"/>
        <v>0</v>
      </c>
      <c r="F125" s="92">
        <f t="shared" si="70"/>
        <v>0</v>
      </c>
      <c r="G125" s="92">
        <f t="shared" si="71"/>
        <v>0</v>
      </c>
      <c r="H125" s="43">
        <f t="shared" si="71"/>
        <v>0</v>
      </c>
      <c r="I125" s="92">
        <f t="shared" si="72"/>
        <v>0</v>
      </c>
      <c r="J125" s="92">
        <f t="shared" si="73"/>
        <v>0</v>
      </c>
      <c r="K125" s="66">
        <f t="shared" si="73"/>
        <v>0</v>
      </c>
      <c r="L125" s="84">
        <f t="shared" si="74"/>
        <v>0</v>
      </c>
    </row>
    <row r="126" spans="1:12" ht="30" customHeight="1">
      <c r="A126" s="72" t="s">
        <v>252</v>
      </c>
      <c r="B126" s="108" t="s">
        <v>253</v>
      </c>
      <c r="C126" s="152"/>
      <c r="D126" s="66">
        <f t="shared" ref="D126:E128" si="75">D425</f>
        <v>0</v>
      </c>
      <c r="E126" s="66">
        <f t="shared" si="75"/>
        <v>0</v>
      </c>
      <c r="F126" s="92">
        <f t="shared" si="70"/>
        <v>0</v>
      </c>
      <c r="G126" s="92">
        <f t="shared" ref="G126:H128" si="76">G425</f>
        <v>0</v>
      </c>
      <c r="H126" s="43">
        <f t="shared" si="76"/>
        <v>0</v>
      </c>
      <c r="I126" s="92">
        <f t="shared" si="72"/>
        <v>0</v>
      </c>
      <c r="J126" s="92">
        <f t="shared" ref="J126:K128" si="77">J425</f>
        <v>0</v>
      </c>
      <c r="K126" s="66">
        <f t="shared" si="77"/>
        <v>0</v>
      </c>
      <c r="L126" s="84">
        <f t="shared" si="74"/>
        <v>0</v>
      </c>
    </row>
    <row r="127" spans="1:12" ht="30" customHeight="1">
      <c r="A127" s="72" t="s">
        <v>254</v>
      </c>
      <c r="B127" s="108" t="s">
        <v>255</v>
      </c>
      <c r="C127" s="152"/>
      <c r="D127" s="66">
        <f t="shared" si="75"/>
        <v>0</v>
      </c>
      <c r="E127" s="66">
        <f t="shared" si="75"/>
        <v>0</v>
      </c>
      <c r="F127" s="92">
        <f t="shared" si="70"/>
        <v>0</v>
      </c>
      <c r="G127" s="92">
        <f t="shared" si="76"/>
        <v>0</v>
      </c>
      <c r="H127" s="43">
        <f t="shared" si="76"/>
        <v>0</v>
      </c>
      <c r="I127" s="92">
        <f t="shared" si="72"/>
        <v>0</v>
      </c>
      <c r="J127" s="92">
        <f t="shared" si="77"/>
        <v>0</v>
      </c>
      <c r="K127" s="66">
        <f t="shared" si="77"/>
        <v>0</v>
      </c>
      <c r="L127" s="84">
        <f t="shared" si="74"/>
        <v>0</v>
      </c>
    </row>
    <row r="128" spans="1:12" ht="30" hidden="1" customHeight="1">
      <c r="A128" s="72" t="s">
        <v>256</v>
      </c>
      <c r="B128" s="108" t="s">
        <v>257</v>
      </c>
      <c r="C128" s="152"/>
      <c r="D128" s="66">
        <f t="shared" si="75"/>
        <v>0</v>
      </c>
      <c r="E128" s="66">
        <f t="shared" si="75"/>
        <v>0</v>
      </c>
      <c r="F128" s="92">
        <f>F427</f>
        <v>0</v>
      </c>
      <c r="G128" s="92">
        <f t="shared" si="76"/>
        <v>0</v>
      </c>
      <c r="H128" s="43">
        <f t="shared" si="76"/>
        <v>0</v>
      </c>
      <c r="I128" s="92">
        <f>I427</f>
        <v>0</v>
      </c>
      <c r="J128" s="92">
        <f t="shared" si="77"/>
        <v>0</v>
      </c>
      <c r="K128" s="66">
        <f t="shared" si="77"/>
        <v>0</v>
      </c>
      <c r="L128" s="66">
        <f>L427</f>
        <v>0</v>
      </c>
    </row>
    <row r="129" spans="1:12" ht="36" customHeight="1">
      <c r="A129" s="72" t="s">
        <v>258</v>
      </c>
      <c r="B129" s="151" t="s">
        <v>259</v>
      </c>
      <c r="C129" s="152"/>
      <c r="D129" s="66">
        <f>D372</f>
        <v>0</v>
      </c>
      <c r="E129" s="66">
        <v>0</v>
      </c>
      <c r="F129" s="92">
        <f>H129+I129</f>
        <v>0</v>
      </c>
      <c r="G129" s="92">
        <f>G371</f>
        <v>0</v>
      </c>
      <c r="H129" s="43">
        <f>H371</f>
        <v>0</v>
      </c>
      <c r="I129" s="92">
        <f>J129</f>
        <v>0</v>
      </c>
      <c r="J129" s="92">
        <f>J372</f>
        <v>0</v>
      </c>
      <c r="K129" s="66">
        <f>K371</f>
        <v>0</v>
      </c>
      <c r="L129" s="84">
        <f>F129-J129-K129</f>
        <v>0</v>
      </c>
    </row>
    <row r="130" spans="1:12" ht="16.5" customHeight="1">
      <c r="A130" s="74" t="s">
        <v>260</v>
      </c>
      <c r="B130" s="474" t="s">
        <v>261</v>
      </c>
      <c r="C130" s="474"/>
      <c r="D130" s="153">
        <f t="shared" ref="D130:L130" si="78">D131</f>
        <v>206516748</v>
      </c>
      <c r="E130" s="153">
        <f t="shared" si="78"/>
        <v>135800032</v>
      </c>
      <c r="F130" s="153">
        <f t="shared" si="78"/>
        <v>52364609</v>
      </c>
      <c r="G130" s="153">
        <f t="shared" si="78"/>
        <v>0</v>
      </c>
      <c r="H130" s="154">
        <f t="shared" si="78"/>
        <v>0</v>
      </c>
      <c r="I130" s="153">
        <f t="shared" si="78"/>
        <v>52364609</v>
      </c>
      <c r="J130" s="153">
        <f t="shared" si="78"/>
        <v>52364609</v>
      </c>
      <c r="K130" s="153">
        <f t="shared" si="78"/>
        <v>0</v>
      </c>
      <c r="L130" s="155">
        <f t="shared" si="78"/>
        <v>0</v>
      </c>
    </row>
    <row r="131" spans="1:12" ht="31.5" customHeight="1">
      <c r="A131" s="74" t="s">
        <v>262</v>
      </c>
      <c r="B131" s="494" t="s">
        <v>263</v>
      </c>
      <c r="C131" s="494"/>
      <c r="D131" s="157">
        <f t="shared" ref="D131:L131" si="79">D132+D186</f>
        <v>206516748</v>
      </c>
      <c r="E131" s="157">
        <f t="shared" si="79"/>
        <v>135800032</v>
      </c>
      <c r="F131" s="157">
        <f t="shared" si="79"/>
        <v>52364609</v>
      </c>
      <c r="G131" s="157">
        <f t="shared" si="79"/>
        <v>0</v>
      </c>
      <c r="H131" s="114">
        <f t="shared" si="79"/>
        <v>0</v>
      </c>
      <c r="I131" s="157">
        <f t="shared" si="79"/>
        <v>52364609</v>
      </c>
      <c r="J131" s="157">
        <f t="shared" si="79"/>
        <v>52364609</v>
      </c>
      <c r="K131" s="157">
        <f t="shared" si="79"/>
        <v>0</v>
      </c>
      <c r="L131" s="158">
        <f t="shared" si="79"/>
        <v>0</v>
      </c>
    </row>
    <row r="132" spans="1:12" ht="50.1" customHeight="1">
      <c r="A132" s="159" t="s">
        <v>264</v>
      </c>
      <c r="B132" s="160" t="s">
        <v>265</v>
      </c>
      <c r="C132" s="161"/>
      <c r="D132" s="162">
        <f>D133+D134+D135+D136+D137+D138+D139+D143+D144+D145+D146+D147+D148+D152+D153+D157+D158+D159+D160+D161+D162+D163+D164+D165+D166+D167+D168+D169+D171+D172++D173+D174+D175+D176+D178+D182+D170+D177</f>
        <v>194017948</v>
      </c>
      <c r="E132" s="162">
        <f t="shared" ref="E132:L132" si="80">E133+E134+E135+E136+E137+E138+E139+E143+E144+E145+E146+E147+E148+E152+E153+E157+E158+E159+E160+E161+E162+E163+E164+E165+E166+E167+E168+E169+E171+E172++E173+E174+E175+E176+E178+E182+E170+E177</f>
        <v>127030232</v>
      </c>
      <c r="F132" s="162">
        <f t="shared" si="80"/>
        <v>47147773</v>
      </c>
      <c r="G132" s="162">
        <f t="shared" si="80"/>
        <v>0</v>
      </c>
      <c r="H132" s="162">
        <f t="shared" si="80"/>
        <v>0</v>
      </c>
      <c r="I132" s="162">
        <f t="shared" si="80"/>
        <v>47147773</v>
      </c>
      <c r="J132" s="162">
        <f t="shared" si="80"/>
        <v>47147773</v>
      </c>
      <c r="K132" s="162">
        <f t="shared" si="80"/>
        <v>0</v>
      </c>
      <c r="L132" s="162">
        <f t="shared" si="80"/>
        <v>0</v>
      </c>
    </row>
    <row r="133" spans="1:12" ht="24" hidden="1" customHeight="1">
      <c r="A133" s="72" t="s">
        <v>266</v>
      </c>
      <c r="B133" s="151" t="s">
        <v>267</v>
      </c>
      <c r="C133" s="152"/>
      <c r="D133" s="163">
        <f t="shared" ref="D133:L138" si="81">D431</f>
        <v>0</v>
      </c>
      <c r="E133" s="163">
        <f t="shared" si="81"/>
        <v>0</v>
      </c>
      <c r="F133" s="163">
        <f t="shared" si="81"/>
        <v>0</v>
      </c>
      <c r="G133" s="163">
        <f t="shared" si="81"/>
        <v>0</v>
      </c>
      <c r="H133" s="114">
        <f t="shared" si="81"/>
        <v>0</v>
      </c>
      <c r="I133" s="163">
        <f t="shared" si="81"/>
        <v>0</v>
      </c>
      <c r="J133" s="163">
        <f t="shared" si="81"/>
        <v>0</v>
      </c>
      <c r="K133" s="163">
        <f t="shared" si="81"/>
        <v>0</v>
      </c>
      <c r="L133" s="163">
        <f t="shared" si="81"/>
        <v>0</v>
      </c>
    </row>
    <row r="134" spans="1:12" ht="18.75" hidden="1" customHeight="1">
      <c r="A134" s="72" t="s">
        <v>268</v>
      </c>
      <c r="B134" s="152" t="s">
        <v>269</v>
      </c>
      <c r="C134" s="152"/>
      <c r="D134" s="163">
        <f t="shared" si="81"/>
        <v>0</v>
      </c>
      <c r="E134" s="163">
        <f t="shared" si="81"/>
        <v>0</v>
      </c>
      <c r="F134" s="163">
        <f t="shared" si="81"/>
        <v>0</v>
      </c>
      <c r="G134" s="163">
        <f t="shared" si="81"/>
        <v>0</v>
      </c>
      <c r="H134" s="114">
        <f t="shared" si="81"/>
        <v>0</v>
      </c>
      <c r="I134" s="163">
        <f t="shared" si="81"/>
        <v>0</v>
      </c>
      <c r="J134" s="163">
        <f t="shared" si="81"/>
        <v>0</v>
      </c>
      <c r="K134" s="163">
        <f t="shared" si="81"/>
        <v>0</v>
      </c>
      <c r="L134" s="163">
        <f t="shared" si="81"/>
        <v>0</v>
      </c>
    </row>
    <row r="135" spans="1:12" ht="15.75" hidden="1" customHeight="1">
      <c r="A135" s="72" t="s">
        <v>270</v>
      </c>
      <c r="B135" s="152" t="s">
        <v>271</v>
      </c>
      <c r="C135" s="152"/>
      <c r="D135" s="163">
        <f t="shared" si="81"/>
        <v>0</v>
      </c>
      <c r="E135" s="163">
        <f t="shared" si="81"/>
        <v>0</v>
      </c>
      <c r="F135" s="163">
        <f t="shared" si="81"/>
        <v>0</v>
      </c>
      <c r="G135" s="163">
        <f t="shared" si="81"/>
        <v>0</v>
      </c>
      <c r="H135" s="114">
        <f t="shared" si="81"/>
        <v>0</v>
      </c>
      <c r="I135" s="163">
        <f t="shared" si="81"/>
        <v>0</v>
      </c>
      <c r="J135" s="163">
        <f t="shared" si="81"/>
        <v>0</v>
      </c>
      <c r="K135" s="163">
        <f t="shared" si="81"/>
        <v>0</v>
      </c>
      <c r="L135" s="163">
        <f t="shared" si="81"/>
        <v>0</v>
      </c>
    </row>
    <row r="136" spans="1:12" ht="17.25" hidden="1" customHeight="1">
      <c r="A136" s="72" t="s">
        <v>272</v>
      </c>
      <c r="B136" s="495" t="s">
        <v>273</v>
      </c>
      <c r="C136" s="496"/>
      <c r="D136" s="164">
        <f t="shared" si="81"/>
        <v>0</v>
      </c>
      <c r="E136" s="164">
        <f t="shared" si="81"/>
        <v>0</v>
      </c>
      <c r="F136" s="164">
        <f t="shared" si="81"/>
        <v>0</v>
      </c>
      <c r="G136" s="164">
        <f t="shared" si="81"/>
        <v>0</v>
      </c>
      <c r="H136" s="165">
        <f t="shared" si="81"/>
        <v>0</v>
      </c>
      <c r="I136" s="164">
        <f t="shared" si="81"/>
        <v>0</v>
      </c>
      <c r="J136" s="164">
        <f t="shared" si="81"/>
        <v>0</v>
      </c>
      <c r="K136" s="164">
        <f t="shared" si="81"/>
        <v>0</v>
      </c>
      <c r="L136" s="164">
        <f t="shared" si="81"/>
        <v>0</v>
      </c>
    </row>
    <row r="137" spans="1:12" ht="26.25" hidden="1" customHeight="1">
      <c r="A137" s="72" t="s">
        <v>274</v>
      </c>
      <c r="B137" s="152" t="s">
        <v>275</v>
      </c>
      <c r="C137" s="152"/>
      <c r="D137" s="163">
        <f t="shared" si="81"/>
        <v>0</v>
      </c>
      <c r="E137" s="163">
        <f t="shared" si="81"/>
        <v>0</v>
      </c>
      <c r="F137" s="163">
        <f t="shared" si="81"/>
        <v>0</v>
      </c>
      <c r="G137" s="163">
        <f t="shared" si="81"/>
        <v>0</v>
      </c>
      <c r="H137" s="165">
        <f t="shared" si="81"/>
        <v>0</v>
      </c>
      <c r="I137" s="163">
        <f t="shared" si="81"/>
        <v>0</v>
      </c>
      <c r="J137" s="163">
        <f t="shared" si="81"/>
        <v>0</v>
      </c>
      <c r="K137" s="163">
        <f t="shared" si="81"/>
        <v>0</v>
      </c>
      <c r="L137" s="163">
        <f t="shared" si="81"/>
        <v>0</v>
      </c>
    </row>
    <row r="138" spans="1:12" ht="24.75" hidden="1" customHeight="1">
      <c r="A138" s="72" t="s">
        <v>276</v>
      </c>
      <c r="B138" s="152" t="s">
        <v>277</v>
      </c>
      <c r="C138" s="152"/>
      <c r="D138" s="163">
        <f t="shared" si="81"/>
        <v>0</v>
      </c>
      <c r="E138" s="163">
        <f t="shared" si="81"/>
        <v>0</v>
      </c>
      <c r="F138" s="163">
        <f t="shared" si="81"/>
        <v>0</v>
      </c>
      <c r="G138" s="163">
        <f t="shared" si="81"/>
        <v>0</v>
      </c>
      <c r="H138" s="165">
        <f t="shared" si="81"/>
        <v>0</v>
      </c>
      <c r="I138" s="163">
        <f t="shared" si="81"/>
        <v>0</v>
      </c>
      <c r="J138" s="163">
        <f t="shared" si="81"/>
        <v>0</v>
      </c>
      <c r="K138" s="163">
        <f t="shared" si="81"/>
        <v>0</v>
      </c>
      <c r="L138" s="163">
        <f t="shared" si="81"/>
        <v>0</v>
      </c>
    </row>
    <row r="139" spans="1:12" ht="40.5" hidden="1" customHeight="1">
      <c r="A139" s="166" t="s">
        <v>278</v>
      </c>
      <c r="B139" s="167" t="s">
        <v>279</v>
      </c>
      <c r="C139" s="168"/>
      <c r="D139" s="169">
        <f t="shared" ref="D139:L139" si="82">D140+D141+D142</f>
        <v>0</v>
      </c>
      <c r="E139" s="169">
        <f t="shared" si="82"/>
        <v>0</v>
      </c>
      <c r="F139" s="169">
        <f t="shared" si="82"/>
        <v>0</v>
      </c>
      <c r="G139" s="169">
        <f t="shared" si="82"/>
        <v>0</v>
      </c>
      <c r="H139" s="170">
        <f t="shared" si="82"/>
        <v>0</v>
      </c>
      <c r="I139" s="169">
        <f t="shared" si="82"/>
        <v>0</v>
      </c>
      <c r="J139" s="169">
        <f t="shared" si="82"/>
        <v>0</v>
      </c>
      <c r="K139" s="169">
        <f t="shared" si="82"/>
        <v>0</v>
      </c>
      <c r="L139" s="171">
        <f t="shared" si="82"/>
        <v>0</v>
      </c>
    </row>
    <row r="140" spans="1:12" ht="38.25" hidden="1" customHeight="1">
      <c r="A140" s="72" t="s">
        <v>280</v>
      </c>
      <c r="B140" s="108" t="s">
        <v>281</v>
      </c>
      <c r="C140" s="108"/>
      <c r="D140" s="163">
        <f t="shared" ref="D140:L147" si="83">D438</f>
        <v>0</v>
      </c>
      <c r="E140" s="163">
        <f t="shared" si="83"/>
        <v>0</v>
      </c>
      <c r="F140" s="163">
        <f t="shared" si="83"/>
        <v>0</v>
      </c>
      <c r="G140" s="163">
        <f t="shared" si="83"/>
        <v>0</v>
      </c>
      <c r="H140" s="165">
        <f t="shared" si="83"/>
        <v>0</v>
      </c>
      <c r="I140" s="163">
        <f t="shared" si="83"/>
        <v>0</v>
      </c>
      <c r="J140" s="163">
        <f t="shared" si="83"/>
        <v>0</v>
      </c>
      <c r="K140" s="163">
        <f t="shared" si="83"/>
        <v>0</v>
      </c>
      <c r="L140" s="163">
        <f t="shared" si="83"/>
        <v>0</v>
      </c>
    </row>
    <row r="141" spans="1:12" ht="27" hidden="1" customHeight="1">
      <c r="A141" s="72" t="s">
        <v>282</v>
      </c>
      <c r="B141" s="108" t="s">
        <v>283</v>
      </c>
      <c r="C141" s="108"/>
      <c r="D141" s="163">
        <f t="shared" si="83"/>
        <v>0</v>
      </c>
      <c r="E141" s="163">
        <f t="shared" si="83"/>
        <v>0</v>
      </c>
      <c r="F141" s="163">
        <f t="shared" si="83"/>
        <v>0</v>
      </c>
      <c r="G141" s="163">
        <f t="shared" si="83"/>
        <v>0</v>
      </c>
      <c r="H141" s="165">
        <f t="shared" si="83"/>
        <v>0</v>
      </c>
      <c r="I141" s="163">
        <f t="shared" si="83"/>
        <v>0</v>
      </c>
      <c r="J141" s="163">
        <f t="shared" si="83"/>
        <v>0</v>
      </c>
      <c r="K141" s="163">
        <f t="shared" si="83"/>
        <v>0</v>
      </c>
      <c r="L141" s="163">
        <f t="shared" si="83"/>
        <v>0</v>
      </c>
    </row>
    <row r="142" spans="1:12" ht="27" hidden="1" customHeight="1">
      <c r="A142" s="72" t="s">
        <v>284</v>
      </c>
      <c r="B142" s="108" t="s">
        <v>285</v>
      </c>
      <c r="C142" s="108"/>
      <c r="D142" s="163">
        <f t="shared" si="83"/>
        <v>0</v>
      </c>
      <c r="E142" s="163">
        <f t="shared" si="83"/>
        <v>0</v>
      </c>
      <c r="F142" s="163">
        <f t="shared" si="83"/>
        <v>0</v>
      </c>
      <c r="G142" s="163">
        <f t="shared" si="83"/>
        <v>0</v>
      </c>
      <c r="H142" s="165">
        <f t="shared" si="83"/>
        <v>0</v>
      </c>
      <c r="I142" s="163">
        <f t="shared" si="83"/>
        <v>0</v>
      </c>
      <c r="J142" s="163">
        <f t="shared" si="83"/>
        <v>0</v>
      </c>
      <c r="K142" s="163">
        <f t="shared" si="83"/>
        <v>0</v>
      </c>
      <c r="L142" s="163">
        <f t="shared" si="83"/>
        <v>0</v>
      </c>
    </row>
    <row r="143" spans="1:12" ht="30" hidden="1" customHeight="1">
      <c r="A143" s="72" t="s">
        <v>286</v>
      </c>
      <c r="B143" s="107" t="s">
        <v>287</v>
      </c>
      <c r="C143" s="108"/>
      <c r="D143" s="163">
        <f t="shared" si="83"/>
        <v>0</v>
      </c>
      <c r="E143" s="163">
        <f t="shared" si="83"/>
        <v>0</v>
      </c>
      <c r="F143" s="163">
        <f t="shared" si="83"/>
        <v>0</v>
      </c>
      <c r="G143" s="163">
        <f t="shared" si="83"/>
        <v>0</v>
      </c>
      <c r="H143" s="165">
        <f t="shared" si="83"/>
        <v>0</v>
      </c>
      <c r="I143" s="163">
        <f t="shared" si="83"/>
        <v>0</v>
      </c>
      <c r="J143" s="163">
        <f t="shared" si="83"/>
        <v>0</v>
      </c>
      <c r="K143" s="163">
        <f t="shared" si="83"/>
        <v>0</v>
      </c>
      <c r="L143" s="163">
        <f t="shared" si="83"/>
        <v>0</v>
      </c>
    </row>
    <row r="144" spans="1:12" ht="18.75" hidden="1" customHeight="1">
      <c r="A144" s="172" t="s">
        <v>288</v>
      </c>
      <c r="B144" s="108" t="s">
        <v>289</v>
      </c>
      <c r="C144" s="108"/>
      <c r="D144" s="163">
        <f t="shared" si="83"/>
        <v>0</v>
      </c>
      <c r="E144" s="163">
        <f t="shared" si="83"/>
        <v>0</v>
      </c>
      <c r="F144" s="163">
        <f t="shared" si="83"/>
        <v>0</v>
      </c>
      <c r="G144" s="163">
        <f t="shared" si="83"/>
        <v>0</v>
      </c>
      <c r="H144" s="165">
        <f t="shared" si="83"/>
        <v>0</v>
      </c>
      <c r="I144" s="163">
        <f t="shared" si="83"/>
        <v>0</v>
      </c>
      <c r="J144" s="163">
        <f t="shared" si="83"/>
        <v>0</v>
      </c>
      <c r="K144" s="163">
        <f t="shared" si="83"/>
        <v>0</v>
      </c>
      <c r="L144" s="163">
        <f t="shared" si="83"/>
        <v>0</v>
      </c>
    </row>
    <row r="145" spans="1:12" ht="26.25" hidden="1" customHeight="1">
      <c r="A145" s="72" t="s">
        <v>290</v>
      </c>
      <c r="B145" s="108" t="s">
        <v>291</v>
      </c>
      <c r="C145" s="108"/>
      <c r="D145" s="164">
        <f t="shared" si="83"/>
        <v>0</v>
      </c>
      <c r="E145" s="164">
        <f t="shared" si="83"/>
        <v>0</v>
      </c>
      <c r="F145" s="164">
        <f t="shared" si="83"/>
        <v>0</v>
      </c>
      <c r="G145" s="164">
        <f t="shared" si="83"/>
        <v>0</v>
      </c>
      <c r="H145" s="165">
        <f t="shared" si="83"/>
        <v>0</v>
      </c>
      <c r="I145" s="164">
        <f t="shared" si="83"/>
        <v>0</v>
      </c>
      <c r="J145" s="164">
        <f t="shared" si="83"/>
        <v>0</v>
      </c>
      <c r="K145" s="164">
        <f t="shared" si="83"/>
        <v>0</v>
      </c>
      <c r="L145" s="164">
        <f t="shared" si="83"/>
        <v>0</v>
      </c>
    </row>
    <row r="146" spans="1:12" ht="27.75" hidden="1" customHeight="1">
      <c r="A146" s="72" t="s">
        <v>292</v>
      </c>
      <c r="B146" s="108" t="s">
        <v>293</v>
      </c>
      <c r="C146" s="108"/>
      <c r="D146" s="163">
        <f t="shared" si="83"/>
        <v>0</v>
      </c>
      <c r="E146" s="163">
        <f t="shared" si="83"/>
        <v>0</v>
      </c>
      <c r="F146" s="163">
        <f t="shared" si="83"/>
        <v>0</v>
      </c>
      <c r="G146" s="163">
        <f t="shared" si="83"/>
        <v>0</v>
      </c>
      <c r="H146" s="165">
        <f t="shared" si="83"/>
        <v>0</v>
      </c>
      <c r="I146" s="163">
        <f t="shared" si="83"/>
        <v>0</v>
      </c>
      <c r="J146" s="163">
        <f t="shared" si="83"/>
        <v>0</v>
      </c>
      <c r="K146" s="163">
        <f t="shared" si="83"/>
        <v>0</v>
      </c>
      <c r="L146" s="163">
        <f t="shared" si="83"/>
        <v>0</v>
      </c>
    </row>
    <row r="147" spans="1:12" ht="18.75" hidden="1" customHeight="1">
      <c r="A147" s="72" t="s">
        <v>294</v>
      </c>
      <c r="B147" s="108" t="s">
        <v>295</v>
      </c>
      <c r="C147" s="108"/>
      <c r="D147" s="163">
        <f t="shared" si="83"/>
        <v>0</v>
      </c>
      <c r="E147" s="163">
        <f t="shared" si="83"/>
        <v>0</v>
      </c>
      <c r="F147" s="163">
        <f t="shared" si="83"/>
        <v>0</v>
      </c>
      <c r="G147" s="163">
        <f t="shared" si="83"/>
        <v>0</v>
      </c>
      <c r="H147" s="165">
        <f t="shared" si="83"/>
        <v>0</v>
      </c>
      <c r="I147" s="163">
        <f t="shared" si="83"/>
        <v>0</v>
      </c>
      <c r="J147" s="163">
        <f t="shared" si="83"/>
        <v>0</v>
      </c>
      <c r="K147" s="163">
        <f t="shared" si="83"/>
        <v>0</v>
      </c>
      <c r="L147" s="163">
        <f t="shared" si="83"/>
        <v>0</v>
      </c>
    </row>
    <row r="148" spans="1:12" ht="39.75" hidden="1" customHeight="1">
      <c r="A148" s="173" t="s">
        <v>296</v>
      </c>
      <c r="B148" s="174" t="s">
        <v>297</v>
      </c>
      <c r="C148" s="174"/>
      <c r="D148" s="175">
        <f t="shared" ref="D148:L148" si="84">D149+D150+D151</f>
        <v>0</v>
      </c>
      <c r="E148" s="175">
        <f t="shared" si="84"/>
        <v>0</v>
      </c>
      <c r="F148" s="175">
        <f t="shared" si="84"/>
        <v>0</v>
      </c>
      <c r="G148" s="175">
        <f t="shared" si="84"/>
        <v>0</v>
      </c>
      <c r="H148" s="170">
        <f t="shared" si="84"/>
        <v>0</v>
      </c>
      <c r="I148" s="175">
        <f t="shared" si="84"/>
        <v>0</v>
      </c>
      <c r="J148" s="175">
        <f t="shared" si="84"/>
        <v>0</v>
      </c>
      <c r="K148" s="175">
        <f t="shared" si="84"/>
        <v>0</v>
      </c>
      <c r="L148" s="176">
        <f t="shared" si="84"/>
        <v>0</v>
      </c>
    </row>
    <row r="149" spans="1:12" ht="41.25" hidden="1" customHeight="1">
      <c r="A149" s="72" t="s">
        <v>298</v>
      </c>
      <c r="B149" s="108" t="s">
        <v>299</v>
      </c>
      <c r="C149" s="108"/>
      <c r="D149" s="163">
        <f t="shared" ref="D149:L152" si="85">D447</f>
        <v>0</v>
      </c>
      <c r="E149" s="163">
        <f t="shared" si="85"/>
        <v>0</v>
      </c>
      <c r="F149" s="163">
        <f t="shared" si="85"/>
        <v>0</v>
      </c>
      <c r="G149" s="163">
        <f t="shared" si="85"/>
        <v>0</v>
      </c>
      <c r="H149" s="165">
        <f t="shared" si="85"/>
        <v>0</v>
      </c>
      <c r="I149" s="163">
        <f t="shared" si="85"/>
        <v>0</v>
      </c>
      <c r="J149" s="163">
        <f t="shared" si="85"/>
        <v>0</v>
      </c>
      <c r="K149" s="163">
        <f t="shared" si="85"/>
        <v>0</v>
      </c>
      <c r="L149" s="163">
        <f t="shared" si="85"/>
        <v>0</v>
      </c>
    </row>
    <row r="150" spans="1:12" ht="26.25" hidden="1" customHeight="1">
      <c r="A150" s="72" t="s">
        <v>300</v>
      </c>
      <c r="B150" s="108" t="s">
        <v>301</v>
      </c>
      <c r="C150" s="108"/>
      <c r="D150" s="163">
        <f t="shared" si="85"/>
        <v>0</v>
      </c>
      <c r="E150" s="163">
        <f t="shared" si="85"/>
        <v>0</v>
      </c>
      <c r="F150" s="163">
        <f t="shared" si="85"/>
        <v>0</v>
      </c>
      <c r="G150" s="163">
        <f t="shared" si="85"/>
        <v>0</v>
      </c>
      <c r="H150" s="165">
        <f t="shared" si="85"/>
        <v>0</v>
      </c>
      <c r="I150" s="163">
        <f t="shared" si="85"/>
        <v>0</v>
      </c>
      <c r="J150" s="163">
        <f t="shared" si="85"/>
        <v>0</v>
      </c>
      <c r="K150" s="163">
        <f t="shared" si="85"/>
        <v>0</v>
      </c>
      <c r="L150" s="163">
        <f t="shared" si="85"/>
        <v>0</v>
      </c>
    </row>
    <row r="151" spans="1:12" ht="26.25" hidden="1" customHeight="1">
      <c r="A151" s="72" t="s">
        <v>302</v>
      </c>
      <c r="B151" s="108" t="s">
        <v>303</v>
      </c>
      <c r="C151" s="108"/>
      <c r="D151" s="163">
        <f t="shared" si="85"/>
        <v>0</v>
      </c>
      <c r="E151" s="163">
        <f t="shared" si="85"/>
        <v>0</v>
      </c>
      <c r="F151" s="163">
        <f t="shared" si="85"/>
        <v>0</v>
      </c>
      <c r="G151" s="163">
        <f t="shared" si="85"/>
        <v>0</v>
      </c>
      <c r="H151" s="165">
        <f t="shared" si="85"/>
        <v>0</v>
      </c>
      <c r="I151" s="163">
        <f t="shared" si="85"/>
        <v>0</v>
      </c>
      <c r="J151" s="163">
        <f t="shared" si="85"/>
        <v>0</v>
      </c>
      <c r="K151" s="163">
        <f t="shared" si="85"/>
        <v>0</v>
      </c>
      <c r="L151" s="163">
        <f t="shared" si="85"/>
        <v>0</v>
      </c>
    </row>
    <row r="152" spans="1:12" ht="26.25" hidden="1" customHeight="1">
      <c r="A152" s="72" t="s">
        <v>304</v>
      </c>
      <c r="B152" s="108" t="s">
        <v>305</v>
      </c>
      <c r="C152" s="108"/>
      <c r="D152" s="163">
        <f t="shared" si="85"/>
        <v>0</v>
      </c>
      <c r="E152" s="163">
        <f t="shared" si="85"/>
        <v>0</v>
      </c>
      <c r="F152" s="163">
        <f t="shared" si="85"/>
        <v>0</v>
      </c>
      <c r="G152" s="163">
        <f t="shared" si="85"/>
        <v>0</v>
      </c>
      <c r="H152" s="165">
        <f t="shared" si="85"/>
        <v>0</v>
      </c>
      <c r="I152" s="163">
        <f t="shared" si="85"/>
        <v>0</v>
      </c>
      <c r="J152" s="163">
        <f t="shared" si="85"/>
        <v>0</v>
      </c>
      <c r="K152" s="163">
        <f t="shared" si="85"/>
        <v>0</v>
      </c>
      <c r="L152" s="163">
        <f t="shared" si="85"/>
        <v>0</v>
      </c>
    </row>
    <row r="153" spans="1:12" ht="42" hidden="1" customHeight="1">
      <c r="A153" s="173" t="s">
        <v>306</v>
      </c>
      <c r="B153" s="174" t="s">
        <v>307</v>
      </c>
      <c r="C153" s="174"/>
      <c r="D153" s="175">
        <f t="shared" ref="D153:L153" si="86">D154+D155+D156</f>
        <v>0</v>
      </c>
      <c r="E153" s="175">
        <f t="shared" si="86"/>
        <v>0</v>
      </c>
      <c r="F153" s="175">
        <f t="shared" si="86"/>
        <v>0</v>
      </c>
      <c r="G153" s="175">
        <f t="shared" si="86"/>
        <v>0</v>
      </c>
      <c r="H153" s="170">
        <f t="shared" si="86"/>
        <v>0</v>
      </c>
      <c r="I153" s="175">
        <f t="shared" si="86"/>
        <v>0</v>
      </c>
      <c r="J153" s="175">
        <f t="shared" si="86"/>
        <v>0</v>
      </c>
      <c r="K153" s="175">
        <f t="shared" si="86"/>
        <v>0</v>
      </c>
      <c r="L153" s="176">
        <f t="shared" si="86"/>
        <v>0</v>
      </c>
    </row>
    <row r="154" spans="1:12" ht="37.5" hidden="1" customHeight="1">
      <c r="A154" s="72" t="s">
        <v>308</v>
      </c>
      <c r="B154" s="108" t="s">
        <v>309</v>
      </c>
      <c r="C154" s="108"/>
      <c r="D154" s="163">
        <f t="shared" ref="D154:L158" si="87">D452</f>
        <v>0</v>
      </c>
      <c r="E154" s="163">
        <f t="shared" si="87"/>
        <v>0</v>
      </c>
      <c r="F154" s="163">
        <f t="shared" si="87"/>
        <v>0</v>
      </c>
      <c r="G154" s="163">
        <f t="shared" si="87"/>
        <v>0</v>
      </c>
      <c r="H154" s="165">
        <f t="shared" si="87"/>
        <v>0</v>
      </c>
      <c r="I154" s="163">
        <f t="shared" si="87"/>
        <v>0</v>
      </c>
      <c r="J154" s="163">
        <f t="shared" si="87"/>
        <v>0</v>
      </c>
      <c r="K154" s="163">
        <f t="shared" si="87"/>
        <v>0</v>
      </c>
      <c r="L154" s="163">
        <f t="shared" si="87"/>
        <v>0</v>
      </c>
    </row>
    <row r="155" spans="1:12" ht="37.5" hidden="1" customHeight="1">
      <c r="A155" s="72" t="s">
        <v>310</v>
      </c>
      <c r="B155" s="108" t="s">
        <v>311</v>
      </c>
      <c r="C155" s="108"/>
      <c r="D155" s="163">
        <f t="shared" si="87"/>
        <v>0</v>
      </c>
      <c r="E155" s="163">
        <f t="shared" si="87"/>
        <v>0</v>
      </c>
      <c r="F155" s="163">
        <f t="shared" si="87"/>
        <v>0</v>
      </c>
      <c r="G155" s="163">
        <f t="shared" si="87"/>
        <v>0</v>
      </c>
      <c r="H155" s="165">
        <f t="shared" si="87"/>
        <v>0</v>
      </c>
      <c r="I155" s="163">
        <f t="shared" si="87"/>
        <v>0</v>
      </c>
      <c r="J155" s="163">
        <f t="shared" si="87"/>
        <v>0</v>
      </c>
      <c r="K155" s="163">
        <f t="shared" si="87"/>
        <v>0</v>
      </c>
      <c r="L155" s="163">
        <f t="shared" si="87"/>
        <v>0</v>
      </c>
    </row>
    <row r="156" spans="1:12" ht="39.75" hidden="1" customHeight="1">
      <c r="A156" s="72" t="s">
        <v>312</v>
      </c>
      <c r="B156" s="108" t="s">
        <v>313</v>
      </c>
      <c r="C156" s="108"/>
      <c r="D156" s="163">
        <f t="shared" si="87"/>
        <v>0</v>
      </c>
      <c r="E156" s="163">
        <f t="shared" si="87"/>
        <v>0</v>
      </c>
      <c r="F156" s="163">
        <f t="shared" si="87"/>
        <v>0</v>
      </c>
      <c r="G156" s="163">
        <f t="shared" si="87"/>
        <v>0</v>
      </c>
      <c r="H156" s="165">
        <f t="shared" si="87"/>
        <v>0</v>
      </c>
      <c r="I156" s="163">
        <f t="shared" si="87"/>
        <v>0</v>
      </c>
      <c r="J156" s="163">
        <f t="shared" si="87"/>
        <v>0</v>
      </c>
      <c r="K156" s="163">
        <f t="shared" si="87"/>
        <v>0</v>
      </c>
      <c r="L156" s="163">
        <f t="shared" si="87"/>
        <v>0</v>
      </c>
    </row>
    <row r="157" spans="1:12" ht="53.25" hidden="1" customHeight="1">
      <c r="A157" s="72" t="s">
        <v>314</v>
      </c>
      <c r="B157" s="108" t="s">
        <v>315</v>
      </c>
      <c r="C157" s="108"/>
      <c r="D157" s="163">
        <f t="shared" si="87"/>
        <v>0</v>
      </c>
      <c r="E157" s="163">
        <f t="shared" si="87"/>
        <v>0</v>
      </c>
      <c r="F157" s="163">
        <f t="shared" si="87"/>
        <v>0</v>
      </c>
      <c r="G157" s="163">
        <f t="shared" si="87"/>
        <v>0</v>
      </c>
      <c r="H157" s="165">
        <f>H455</f>
        <v>0</v>
      </c>
      <c r="I157" s="163">
        <f t="shared" si="87"/>
        <v>0</v>
      </c>
      <c r="J157" s="163">
        <f t="shared" si="87"/>
        <v>0</v>
      </c>
      <c r="K157" s="163">
        <f t="shared" si="87"/>
        <v>0</v>
      </c>
      <c r="L157" s="163">
        <f t="shared" si="87"/>
        <v>0</v>
      </c>
    </row>
    <row r="158" spans="1:12" ht="37.5" hidden="1" customHeight="1">
      <c r="A158" s="72" t="s">
        <v>316</v>
      </c>
      <c r="B158" s="108" t="s">
        <v>317</v>
      </c>
      <c r="C158" s="108"/>
      <c r="D158" s="163">
        <f t="shared" si="87"/>
        <v>0</v>
      </c>
      <c r="E158" s="163">
        <f t="shared" si="87"/>
        <v>0</v>
      </c>
      <c r="F158" s="163">
        <f t="shared" si="87"/>
        <v>0</v>
      </c>
      <c r="G158" s="163">
        <f t="shared" si="87"/>
        <v>0</v>
      </c>
      <c r="H158" s="165">
        <f t="shared" si="87"/>
        <v>0</v>
      </c>
      <c r="I158" s="163">
        <f t="shared" si="87"/>
        <v>0</v>
      </c>
      <c r="J158" s="163">
        <f t="shared" si="87"/>
        <v>0</v>
      </c>
      <c r="K158" s="163">
        <f t="shared" si="87"/>
        <v>0</v>
      </c>
      <c r="L158" s="163">
        <f t="shared" si="87"/>
        <v>0</v>
      </c>
    </row>
    <row r="159" spans="1:12" ht="17.25" hidden="1" customHeight="1">
      <c r="A159" s="72" t="s">
        <v>318</v>
      </c>
      <c r="B159" s="151" t="s">
        <v>319</v>
      </c>
      <c r="C159" s="152"/>
      <c r="D159" s="163">
        <f>D376</f>
        <v>0</v>
      </c>
      <c r="E159" s="163">
        <f>E376</f>
        <v>0</v>
      </c>
      <c r="F159" s="163">
        <f t="shared" ref="F159:L160" si="88">F376</f>
        <v>0</v>
      </c>
      <c r="G159" s="163">
        <f t="shared" si="88"/>
        <v>0</v>
      </c>
      <c r="H159" s="165">
        <f t="shared" si="88"/>
        <v>0</v>
      </c>
      <c r="I159" s="163">
        <f t="shared" si="88"/>
        <v>0</v>
      </c>
      <c r="J159" s="163">
        <f t="shared" si="88"/>
        <v>0</v>
      </c>
      <c r="K159" s="163">
        <f t="shared" si="88"/>
        <v>0</v>
      </c>
      <c r="L159" s="163">
        <f t="shared" si="88"/>
        <v>0</v>
      </c>
    </row>
    <row r="160" spans="1:12" ht="13.5" hidden="1" customHeight="1">
      <c r="A160" s="72" t="s">
        <v>320</v>
      </c>
      <c r="B160" s="151" t="s">
        <v>321</v>
      </c>
      <c r="C160" s="152"/>
      <c r="D160" s="163">
        <f>D377</f>
        <v>0</v>
      </c>
      <c r="E160" s="163">
        <f>E377</f>
        <v>0</v>
      </c>
      <c r="F160" s="163">
        <f t="shared" si="88"/>
        <v>0</v>
      </c>
      <c r="G160" s="163">
        <f t="shared" si="88"/>
        <v>0</v>
      </c>
      <c r="H160" s="165">
        <f t="shared" si="88"/>
        <v>0</v>
      </c>
      <c r="I160" s="163">
        <f t="shared" si="88"/>
        <v>0</v>
      </c>
      <c r="J160" s="163">
        <f t="shared" si="88"/>
        <v>0</v>
      </c>
      <c r="K160" s="163">
        <f t="shared" si="88"/>
        <v>0</v>
      </c>
      <c r="L160" s="163">
        <f t="shared" si="88"/>
        <v>0</v>
      </c>
    </row>
    <row r="161" spans="1:12" ht="15.75" hidden="1" customHeight="1">
      <c r="A161" s="72" t="s">
        <v>322</v>
      </c>
      <c r="B161" s="151" t="s">
        <v>323</v>
      </c>
      <c r="C161" s="152"/>
      <c r="D161" s="163">
        <f>D457</f>
        <v>0</v>
      </c>
      <c r="E161" s="163">
        <f>E457</f>
        <v>0</v>
      </c>
      <c r="F161" s="163">
        <f t="shared" ref="F161:L161" si="89">F457</f>
        <v>0</v>
      </c>
      <c r="G161" s="163">
        <f t="shared" si="89"/>
        <v>0</v>
      </c>
      <c r="H161" s="165">
        <f t="shared" si="89"/>
        <v>0</v>
      </c>
      <c r="I161" s="163">
        <f t="shared" si="89"/>
        <v>0</v>
      </c>
      <c r="J161" s="163">
        <f t="shared" si="89"/>
        <v>0</v>
      </c>
      <c r="K161" s="163">
        <f t="shared" si="89"/>
        <v>0</v>
      </c>
      <c r="L161" s="163">
        <f t="shared" si="89"/>
        <v>0</v>
      </c>
    </row>
    <row r="162" spans="1:12" ht="28.5" hidden="1" customHeight="1">
      <c r="A162" s="72" t="s">
        <v>324</v>
      </c>
      <c r="B162" s="152" t="s">
        <v>325</v>
      </c>
      <c r="C162" s="152"/>
      <c r="D162" s="163">
        <f t="shared" ref="D162:L167" si="90">D378</f>
        <v>0</v>
      </c>
      <c r="E162" s="163">
        <f t="shared" si="90"/>
        <v>0</v>
      </c>
      <c r="F162" s="163">
        <f t="shared" si="90"/>
        <v>0</v>
      </c>
      <c r="G162" s="163">
        <f t="shared" si="90"/>
        <v>0</v>
      </c>
      <c r="H162" s="165">
        <f t="shared" si="90"/>
        <v>0</v>
      </c>
      <c r="I162" s="163">
        <f t="shared" si="90"/>
        <v>0</v>
      </c>
      <c r="J162" s="163">
        <f t="shared" si="90"/>
        <v>0</v>
      </c>
      <c r="K162" s="163">
        <f t="shared" si="90"/>
        <v>0</v>
      </c>
      <c r="L162" s="163">
        <f t="shared" si="90"/>
        <v>0</v>
      </c>
    </row>
    <row r="163" spans="1:12" ht="15.75" customHeight="1">
      <c r="A163" s="72" t="s">
        <v>326</v>
      </c>
      <c r="B163" s="152" t="s">
        <v>327</v>
      </c>
      <c r="C163" s="152"/>
      <c r="D163" s="163">
        <f t="shared" si="90"/>
        <v>0</v>
      </c>
      <c r="E163" s="163">
        <f t="shared" si="90"/>
        <v>0</v>
      </c>
      <c r="F163" s="163">
        <f t="shared" si="90"/>
        <v>0</v>
      </c>
      <c r="G163" s="163">
        <f t="shared" si="90"/>
        <v>0</v>
      </c>
      <c r="H163" s="165">
        <f t="shared" si="90"/>
        <v>0</v>
      </c>
      <c r="I163" s="163">
        <f t="shared" si="90"/>
        <v>0</v>
      </c>
      <c r="J163" s="163">
        <f t="shared" si="90"/>
        <v>0</v>
      </c>
      <c r="K163" s="163">
        <f t="shared" si="90"/>
        <v>0</v>
      </c>
      <c r="L163" s="163">
        <f t="shared" si="90"/>
        <v>0</v>
      </c>
    </row>
    <row r="164" spans="1:12" ht="31.5" customHeight="1">
      <c r="A164" s="72" t="s">
        <v>328</v>
      </c>
      <c r="B164" s="152" t="s">
        <v>329</v>
      </c>
      <c r="C164" s="152"/>
      <c r="D164" s="164">
        <f t="shared" si="90"/>
        <v>200000</v>
      </c>
      <c r="E164" s="164">
        <f t="shared" si="90"/>
        <v>205000</v>
      </c>
      <c r="F164" s="164">
        <f t="shared" si="90"/>
        <v>181640</v>
      </c>
      <c r="G164" s="164">
        <f t="shared" si="90"/>
        <v>0</v>
      </c>
      <c r="H164" s="165">
        <f t="shared" si="90"/>
        <v>0</v>
      </c>
      <c r="I164" s="164">
        <f t="shared" si="90"/>
        <v>181640</v>
      </c>
      <c r="J164" s="164">
        <f t="shared" si="90"/>
        <v>181640</v>
      </c>
      <c r="K164" s="164">
        <f t="shared" si="90"/>
        <v>0</v>
      </c>
      <c r="L164" s="164">
        <f t="shared" si="90"/>
        <v>0</v>
      </c>
    </row>
    <row r="165" spans="1:12" ht="28.5" hidden="1" customHeight="1">
      <c r="A165" s="72" t="s">
        <v>330</v>
      </c>
      <c r="B165" s="152" t="s">
        <v>331</v>
      </c>
      <c r="C165" s="152"/>
      <c r="D165" s="163">
        <f t="shared" si="90"/>
        <v>0</v>
      </c>
      <c r="E165" s="163">
        <f t="shared" si="90"/>
        <v>0</v>
      </c>
      <c r="F165" s="163">
        <f t="shared" si="90"/>
        <v>0</v>
      </c>
      <c r="G165" s="163">
        <f t="shared" si="90"/>
        <v>0</v>
      </c>
      <c r="H165" s="165">
        <f t="shared" si="90"/>
        <v>0</v>
      </c>
      <c r="I165" s="163">
        <f t="shared" si="90"/>
        <v>0</v>
      </c>
      <c r="J165" s="163">
        <f t="shared" si="90"/>
        <v>0</v>
      </c>
      <c r="K165" s="163">
        <f t="shared" si="90"/>
        <v>0</v>
      </c>
      <c r="L165" s="163">
        <f t="shared" si="90"/>
        <v>0</v>
      </c>
    </row>
    <row r="166" spans="1:12" ht="15.75" hidden="1" customHeight="1">
      <c r="A166" s="72" t="s">
        <v>332</v>
      </c>
      <c r="B166" s="108" t="s">
        <v>333</v>
      </c>
      <c r="C166" s="108"/>
      <c r="D166" s="163">
        <f t="shared" si="90"/>
        <v>0</v>
      </c>
      <c r="E166" s="163">
        <f t="shared" si="90"/>
        <v>0</v>
      </c>
      <c r="F166" s="163">
        <f t="shared" si="90"/>
        <v>0</v>
      </c>
      <c r="G166" s="163">
        <f t="shared" si="90"/>
        <v>0</v>
      </c>
      <c r="H166" s="114">
        <f t="shared" si="90"/>
        <v>0</v>
      </c>
      <c r="I166" s="163">
        <f t="shared" si="90"/>
        <v>0</v>
      </c>
      <c r="J166" s="163">
        <f t="shared" si="90"/>
        <v>0</v>
      </c>
      <c r="K166" s="163">
        <f t="shared" si="90"/>
        <v>0</v>
      </c>
      <c r="L166" s="163">
        <f t="shared" si="90"/>
        <v>0</v>
      </c>
    </row>
    <row r="167" spans="1:12" ht="29.25" hidden="1" customHeight="1">
      <c r="A167" s="72" t="s">
        <v>334</v>
      </c>
      <c r="B167" s="108" t="s">
        <v>335</v>
      </c>
      <c r="C167" s="108"/>
      <c r="D167" s="163">
        <f t="shared" si="90"/>
        <v>0</v>
      </c>
      <c r="E167" s="163">
        <f t="shared" si="90"/>
        <v>0</v>
      </c>
      <c r="F167" s="163">
        <f t="shared" si="90"/>
        <v>0</v>
      </c>
      <c r="G167" s="163">
        <f t="shared" si="90"/>
        <v>0</v>
      </c>
      <c r="H167" s="114">
        <f t="shared" si="90"/>
        <v>0</v>
      </c>
      <c r="I167" s="163">
        <f t="shared" si="90"/>
        <v>0</v>
      </c>
      <c r="J167" s="163">
        <f t="shared" si="90"/>
        <v>0</v>
      </c>
      <c r="K167" s="163">
        <f t="shared" si="90"/>
        <v>0</v>
      </c>
      <c r="L167" s="163">
        <f t="shared" si="90"/>
        <v>0</v>
      </c>
    </row>
    <row r="168" spans="1:12" ht="32.25" hidden="1" customHeight="1">
      <c r="A168" s="72" t="s">
        <v>336</v>
      </c>
      <c r="B168" s="108" t="s">
        <v>337</v>
      </c>
      <c r="C168" s="108"/>
      <c r="D168" s="163">
        <f>D458</f>
        <v>0</v>
      </c>
      <c r="E168" s="163">
        <f>E458</f>
        <v>0</v>
      </c>
      <c r="F168" s="163">
        <f t="shared" ref="F168:L168" si="91">F458</f>
        <v>0</v>
      </c>
      <c r="G168" s="163">
        <f t="shared" si="91"/>
        <v>0</v>
      </c>
      <c r="H168" s="114">
        <f t="shared" si="91"/>
        <v>0</v>
      </c>
      <c r="I168" s="163">
        <f t="shared" si="91"/>
        <v>0</v>
      </c>
      <c r="J168" s="163">
        <f t="shared" si="91"/>
        <v>0</v>
      </c>
      <c r="K168" s="163">
        <f t="shared" si="91"/>
        <v>0</v>
      </c>
      <c r="L168" s="163">
        <f t="shared" si="91"/>
        <v>0</v>
      </c>
    </row>
    <row r="169" spans="1:12" ht="17.25" customHeight="1">
      <c r="A169" s="72" t="s">
        <v>338</v>
      </c>
      <c r="B169" s="108" t="s">
        <v>339</v>
      </c>
      <c r="C169" s="108"/>
      <c r="D169" s="164">
        <f t="shared" ref="D169:L170" si="92">D384</f>
        <v>0</v>
      </c>
      <c r="E169" s="164">
        <f t="shared" si="92"/>
        <v>0</v>
      </c>
      <c r="F169" s="164">
        <f t="shared" si="92"/>
        <v>0</v>
      </c>
      <c r="G169" s="164">
        <f t="shared" si="92"/>
        <v>0</v>
      </c>
      <c r="H169" s="165">
        <f t="shared" si="92"/>
        <v>0</v>
      </c>
      <c r="I169" s="164">
        <f t="shared" si="92"/>
        <v>0</v>
      </c>
      <c r="J169" s="164">
        <f t="shared" si="92"/>
        <v>0</v>
      </c>
      <c r="K169" s="164">
        <f t="shared" si="92"/>
        <v>0</v>
      </c>
      <c r="L169" s="164">
        <f t="shared" si="92"/>
        <v>0</v>
      </c>
    </row>
    <row r="170" spans="1:12" ht="28.5" customHeight="1">
      <c r="A170" s="106" t="s">
        <v>340</v>
      </c>
      <c r="B170" s="108" t="s">
        <v>341</v>
      </c>
      <c r="C170" s="108"/>
      <c r="D170" s="164">
        <f>D385</f>
        <v>5589200</v>
      </c>
      <c r="E170" s="164">
        <f t="shared" si="92"/>
        <v>7100000</v>
      </c>
      <c r="F170" s="164">
        <f t="shared" si="92"/>
        <v>7100000</v>
      </c>
      <c r="G170" s="164">
        <f t="shared" si="92"/>
        <v>0</v>
      </c>
      <c r="H170" s="164">
        <f t="shared" si="92"/>
        <v>0</v>
      </c>
      <c r="I170" s="164">
        <f t="shared" si="92"/>
        <v>7100000</v>
      </c>
      <c r="J170" s="164">
        <f t="shared" si="92"/>
        <v>7100000</v>
      </c>
      <c r="K170" s="164">
        <f t="shared" si="92"/>
        <v>0</v>
      </c>
      <c r="L170" s="164">
        <f t="shared" si="92"/>
        <v>0</v>
      </c>
    </row>
    <row r="171" spans="1:12" ht="27" customHeight="1">
      <c r="A171" s="106" t="s">
        <v>342</v>
      </c>
      <c r="B171" s="108" t="s">
        <v>343</v>
      </c>
      <c r="C171" s="108"/>
      <c r="D171" s="163">
        <f t="shared" ref="D171:L174" si="93">D386</f>
        <v>0</v>
      </c>
      <c r="E171" s="163">
        <f t="shared" si="93"/>
        <v>0</v>
      </c>
      <c r="F171" s="163">
        <f t="shared" si="93"/>
        <v>0</v>
      </c>
      <c r="G171" s="163">
        <f t="shared" si="93"/>
        <v>0</v>
      </c>
      <c r="H171" s="165">
        <f t="shared" si="93"/>
        <v>0</v>
      </c>
      <c r="I171" s="163">
        <f t="shared" si="93"/>
        <v>0</v>
      </c>
      <c r="J171" s="163">
        <f t="shared" si="93"/>
        <v>0</v>
      </c>
      <c r="K171" s="163">
        <f t="shared" si="93"/>
        <v>0</v>
      </c>
      <c r="L171" s="163">
        <f t="shared" si="93"/>
        <v>0</v>
      </c>
    </row>
    <row r="172" spans="1:12" ht="27" hidden="1" customHeight="1">
      <c r="A172" s="106" t="s">
        <v>344</v>
      </c>
      <c r="B172" s="108" t="s">
        <v>345</v>
      </c>
      <c r="C172" s="108"/>
      <c r="D172" s="163">
        <f t="shared" si="93"/>
        <v>0</v>
      </c>
      <c r="E172" s="163">
        <f t="shared" si="93"/>
        <v>0</v>
      </c>
      <c r="F172" s="163">
        <f t="shared" si="93"/>
        <v>0</v>
      </c>
      <c r="G172" s="163">
        <f t="shared" si="93"/>
        <v>0</v>
      </c>
      <c r="H172" s="165">
        <f t="shared" si="93"/>
        <v>0</v>
      </c>
      <c r="I172" s="163">
        <f t="shared" si="93"/>
        <v>0</v>
      </c>
      <c r="J172" s="163">
        <f t="shared" si="93"/>
        <v>0</v>
      </c>
      <c r="K172" s="163">
        <f t="shared" si="93"/>
        <v>0</v>
      </c>
      <c r="L172" s="163">
        <f t="shared" si="93"/>
        <v>0</v>
      </c>
    </row>
    <row r="173" spans="1:12" ht="27" hidden="1" customHeight="1">
      <c r="A173" s="106" t="s">
        <v>346</v>
      </c>
      <c r="B173" s="108" t="s">
        <v>347</v>
      </c>
      <c r="C173" s="108"/>
      <c r="D173" s="163">
        <f t="shared" si="93"/>
        <v>0</v>
      </c>
      <c r="E173" s="163">
        <f t="shared" si="93"/>
        <v>0</v>
      </c>
      <c r="F173" s="163">
        <f t="shared" si="93"/>
        <v>0</v>
      </c>
      <c r="G173" s="163">
        <f t="shared" si="93"/>
        <v>0</v>
      </c>
      <c r="H173" s="165">
        <f t="shared" si="93"/>
        <v>0</v>
      </c>
      <c r="I173" s="163">
        <f t="shared" si="93"/>
        <v>0</v>
      </c>
      <c r="J173" s="163">
        <f t="shared" si="93"/>
        <v>0</v>
      </c>
      <c r="K173" s="163">
        <f t="shared" si="93"/>
        <v>0</v>
      </c>
      <c r="L173" s="163">
        <f t="shared" si="93"/>
        <v>0</v>
      </c>
    </row>
    <row r="174" spans="1:12" ht="38.25" customHeight="1">
      <c r="A174" s="72" t="s">
        <v>348</v>
      </c>
      <c r="B174" s="108" t="s">
        <v>349</v>
      </c>
      <c r="C174" s="108"/>
      <c r="D174" s="163">
        <f t="shared" si="93"/>
        <v>0</v>
      </c>
      <c r="E174" s="163">
        <f t="shared" si="93"/>
        <v>0</v>
      </c>
      <c r="F174" s="163">
        <f t="shared" si="93"/>
        <v>0</v>
      </c>
      <c r="G174" s="163">
        <f t="shared" si="93"/>
        <v>0</v>
      </c>
      <c r="H174" s="165">
        <f t="shared" si="93"/>
        <v>0</v>
      </c>
      <c r="I174" s="163">
        <f t="shared" si="93"/>
        <v>0</v>
      </c>
      <c r="J174" s="163">
        <f t="shared" si="93"/>
        <v>0</v>
      </c>
      <c r="K174" s="163">
        <f t="shared" si="93"/>
        <v>0</v>
      </c>
      <c r="L174" s="163">
        <f t="shared" si="93"/>
        <v>0</v>
      </c>
    </row>
    <row r="175" spans="1:12" ht="18" customHeight="1">
      <c r="A175" s="72" t="s">
        <v>350</v>
      </c>
      <c r="B175" s="108" t="s">
        <v>351</v>
      </c>
      <c r="C175" s="108"/>
      <c r="D175" s="164">
        <f>D459</f>
        <v>27500000</v>
      </c>
      <c r="E175" s="164">
        <f>E459</f>
        <v>27500000</v>
      </c>
      <c r="F175" s="164">
        <f t="shared" ref="F175:L176" si="94">F459</f>
        <v>24055781</v>
      </c>
      <c r="G175" s="164">
        <f t="shared" si="94"/>
        <v>0</v>
      </c>
      <c r="H175" s="165">
        <f t="shared" si="94"/>
        <v>0</v>
      </c>
      <c r="I175" s="164">
        <f t="shared" si="94"/>
        <v>24055781</v>
      </c>
      <c r="J175" s="164">
        <f t="shared" si="94"/>
        <v>24055781</v>
      </c>
      <c r="K175" s="164">
        <f t="shared" si="94"/>
        <v>0</v>
      </c>
      <c r="L175" s="164">
        <f t="shared" si="94"/>
        <v>0</v>
      </c>
    </row>
    <row r="176" spans="1:12" ht="38.25" customHeight="1">
      <c r="A176" s="72" t="str">
        <f>A460</f>
        <v xml:space="preserve">Subventii de la bugetul de stat catre bugetele locale necesare sustinerii derularii proiectelor finantate din fonduri externe  nerambursabile (FEN) postaderare aferente perioadei de programare 2014-2020 </v>
      </c>
      <c r="B176" s="177" t="s">
        <v>352</v>
      </c>
      <c r="C176" s="72">
        <f>C460</f>
        <v>0</v>
      </c>
      <c r="D176" s="178">
        <f>D460</f>
        <v>0</v>
      </c>
      <c r="E176" s="178">
        <f>E460</f>
        <v>1200000</v>
      </c>
      <c r="F176" s="178">
        <f t="shared" si="94"/>
        <v>1136274</v>
      </c>
      <c r="G176" s="178">
        <f t="shared" si="94"/>
        <v>0</v>
      </c>
      <c r="H176" s="179">
        <f t="shared" si="94"/>
        <v>0</v>
      </c>
      <c r="I176" s="178">
        <f t="shared" si="94"/>
        <v>1136274</v>
      </c>
      <c r="J176" s="178">
        <f t="shared" si="94"/>
        <v>1136274</v>
      </c>
      <c r="K176" s="180">
        <f t="shared" si="94"/>
        <v>0</v>
      </c>
      <c r="L176" s="181">
        <f t="shared" si="94"/>
        <v>0</v>
      </c>
    </row>
    <row r="177" spans="1:12" ht="38.25" customHeight="1">
      <c r="A177" s="182" t="s">
        <v>353</v>
      </c>
      <c r="B177" s="183" t="s">
        <v>354</v>
      </c>
      <c r="C177" s="184"/>
      <c r="D177" s="185">
        <f>D506</f>
        <v>20896426</v>
      </c>
      <c r="E177" s="185">
        <f t="shared" ref="E177:L177" si="95">E506</f>
        <v>21658426</v>
      </c>
      <c r="F177" s="185">
        <f t="shared" si="95"/>
        <v>12183220</v>
      </c>
      <c r="G177" s="185">
        <f t="shared" si="95"/>
        <v>0</v>
      </c>
      <c r="H177" s="185">
        <f t="shared" si="95"/>
        <v>0</v>
      </c>
      <c r="I177" s="185">
        <f t="shared" si="95"/>
        <v>12183220</v>
      </c>
      <c r="J177" s="185">
        <f t="shared" si="95"/>
        <v>12183220</v>
      </c>
      <c r="K177" s="185">
        <f t="shared" si="95"/>
        <v>0</v>
      </c>
      <c r="L177" s="185">
        <f t="shared" si="95"/>
        <v>0</v>
      </c>
    </row>
    <row r="178" spans="1:12" ht="38.25" customHeight="1">
      <c r="A178" s="186" t="s">
        <v>355</v>
      </c>
      <c r="B178" s="187" t="s">
        <v>356</v>
      </c>
      <c r="C178" s="184"/>
      <c r="D178" s="188">
        <f>D179+D180+D181</f>
        <v>46256500</v>
      </c>
      <c r="E178" s="188">
        <f t="shared" ref="E178:L178" si="96">E179+E180+E181</f>
        <v>40748317</v>
      </c>
      <c r="F178" s="188">
        <f t="shared" si="96"/>
        <v>0</v>
      </c>
      <c r="G178" s="188">
        <f t="shared" si="96"/>
        <v>0</v>
      </c>
      <c r="H178" s="188">
        <f t="shared" si="96"/>
        <v>0</v>
      </c>
      <c r="I178" s="188">
        <f t="shared" si="96"/>
        <v>0</v>
      </c>
      <c r="J178" s="188">
        <f t="shared" si="96"/>
        <v>0</v>
      </c>
      <c r="K178" s="188">
        <f t="shared" si="96"/>
        <v>0</v>
      </c>
      <c r="L178" s="188">
        <f t="shared" si="96"/>
        <v>0</v>
      </c>
    </row>
    <row r="179" spans="1:12" ht="15" customHeight="1">
      <c r="A179" s="189" t="s">
        <v>357</v>
      </c>
      <c r="B179" s="190" t="s">
        <v>358</v>
      </c>
      <c r="C179" s="184"/>
      <c r="D179" s="191">
        <f>D508</f>
        <v>37461500</v>
      </c>
      <c r="E179" s="191">
        <f t="shared" ref="E179:L181" si="97">E508</f>
        <v>40748317</v>
      </c>
      <c r="F179" s="191">
        <f t="shared" si="97"/>
        <v>0</v>
      </c>
      <c r="G179" s="191">
        <f t="shared" si="97"/>
        <v>0</v>
      </c>
      <c r="H179" s="191">
        <f t="shared" si="97"/>
        <v>0</v>
      </c>
      <c r="I179" s="191">
        <f t="shared" si="97"/>
        <v>0</v>
      </c>
      <c r="J179" s="191">
        <f t="shared" si="97"/>
        <v>0</v>
      </c>
      <c r="K179" s="191">
        <f t="shared" si="97"/>
        <v>0</v>
      </c>
      <c r="L179" s="191">
        <f t="shared" si="97"/>
        <v>0</v>
      </c>
    </row>
    <row r="180" spans="1:12" ht="15" customHeight="1">
      <c r="A180" s="189" t="s">
        <v>359</v>
      </c>
      <c r="B180" s="190" t="s">
        <v>360</v>
      </c>
      <c r="C180" s="184"/>
      <c r="D180" s="191">
        <f>D509</f>
        <v>0</v>
      </c>
      <c r="E180" s="191">
        <f t="shared" si="97"/>
        <v>0</v>
      </c>
      <c r="F180" s="191">
        <f t="shared" si="97"/>
        <v>0</v>
      </c>
      <c r="G180" s="191">
        <f t="shared" si="97"/>
        <v>0</v>
      </c>
      <c r="H180" s="191">
        <f t="shared" si="97"/>
        <v>0</v>
      </c>
      <c r="I180" s="191">
        <f t="shared" si="97"/>
        <v>0</v>
      </c>
      <c r="J180" s="191">
        <f t="shared" si="97"/>
        <v>0</v>
      </c>
      <c r="K180" s="191">
        <f t="shared" si="97"/>
        <v>0</v>
      </c>
      <c r="L180" s="191">
        <f t="shared" si="97"/>
        <v>0</v>
      </c>
    </row>
    <row r="181" spans="1:12" ht="15" customHeight="1">
      <c r="A181" s="189" t="s">
        <v>361</v>
      </c>
      <c r="B181" s="190" t="s">
        <v>362</v>
      </c>
      <c r="C181" s="184"/>
      <c r="D181" s="191">
        <f>D510</f>
        <v>8795000</v>
      </c>
      <c r="E181" s="191">
        <f t="shared" si="97"/>
        <v>0</v>
      </c>
      <c r="F181" s="191">
        <f t="shared" si="97"/>
        <v>0</v>
      </c>
      <c r="G181" s="191">
        <f t="shared" si="97"/>
        <v>0</v>
      </c>
      <c r="H181" s="191">
        <f t="shared" si="97"/>
        <v>0</v>
      </c>
      <c r="I181" s="191">
        <f t="shared" si="97"/>
        <v>0</v>
      </c>
      <c r="J181" s="191">
        <f t="shared" si="97"/>
        <v>0</v>
      </c>
      <c r="K181" s="191">
        <f t="shared" si="97"/>
        <v>0</v>
      </c>
      <c r="L181" s="191">
        <f t="shared" si="97"/>
        <v>0</v>
      </c>
    </row>
    <row r="182" spans="1:12" ht="38.25" customHeight="1">
      <c r="A182" s="186" t="s">
        <v>363</v>
      </c>
      <c r="B182" s="187" t="s">
        <v>364</v>
      </c>
      <c r="C182" s="184"/>
      <c r="D182" s="188">
        <f>D183+D184+D185</f>
        <v>93575822</v>
      </c>
      <c r="E182" s="188">
        <f t="shared" ref="E182:L182" si="98">E183+E184+E185</f>
        <v>28618489</v>
      </c>
      <c r="F182" s="188">
        <f t="shared" si="98"/>
        <v>2490858</v>
      </c>
      <c r="G182" s="188">
        <f t="shared" si="98"/>
        <v>0</v>
      </c>
      <c r="H182" s="188">
        <f t="shared" si="98"/>
        <v>0</v>
      </c>
      <c r="I182" s="188">
        <f t="shared" si="98"/>
        <v>2490858</v>
      </c>
      <c r="J182" s="188">
        <f t="shared" si="98"/>
        <v>2490858</v>
      </c>
      <c r="K182" s="188">
        <f t="shared" si="98"/>
        <v>0</v>
      </c>
      <c r="L182" s="188">
        <f t="shared" si="98"/>
        <v>0</v>
      </c>
    </row>
    <row r="183" spans="1:12" ht="15" customHeight="1">
      <c r="A183" s="189" t="s">
        <v>365</v>
      </c>
      <c r="B183" s="190" t="s">
        <v>366</v>
      </c>
      <c r="C183" s="184"/>
      <c r="D183" s="191">
        <f>D512</f>
        <v>74775822</v>
      </c>
      <c r="E183" s="191">
        <f t="shared" ref="E183:L185" si="99">E512</f>
        <v>28540333</v>
      </c>
      <c r="F183" s="191">
        <f t="shared" si="99"/>
        <v>2093318</v>
      </c>
      <c r="G183" s="191">
        <f t="shared" si="99"/>
        <v>0</v>
      </c>
      <c r="H183" s="191">
        <f t="shared" si="99"/>
        <v>0</v>
      </c>
      <c r="I183" s="191">
        <f t="shared" si="99"/>
        <v>2093318</v>
      </c>
      <c r="J183" s="191">
        <f t="shared" si="99"/>
        <v>2093318</v>
      </c>
      <c r="K183" s="191">
        <f t="shared" si="99"/>
        <v>0</v>
      </c>
      <c r="L183" s="191">
        <f t="shared" si="99"/>
        <v>0</v>
      </c>
    </row>
    <row r="184" spans="1:12" ht="15" customHeight="1">
      <c r="A184" s="189" t="s">
        <v>359</v>
      </c>
      <c r="B184" s="190" t="s">
        <v>367</v>
      </c>
      <c r="C184" s="184"/>
      <c r="D184" s="191">
        <f>D513</f>
        <v>0</v>
      </c>
      <c r="E184" s="191">
        <f t="shared" si="99"/>
        <v>0</v>
      </c>
      <c r="F184" s="191">
        <f t="shared" si="99"/>
        <v>0</v>
      </c>
      <c r="G184" s="191">
        <f t="shared" si="99"/>
        <v>0</v>
      </c>
      <c r="H184" s="191">
        <f t="shared" si="99"/>
        <v>0</v>
      </c>
      <c r="I184" s="191">
        <f t="shared" si="99"/>
        <v>0</v>
      </c>
      <c r="J184" s="191">
        <f t="shared" si="99"/>
        <v>0</v>
      </c>
      <c r="K184" s="191">
        <f t="shared" si="99"/>
        <v>0</v>
      </c>
      <c r="L184" s="191">
        <f t="shared" si="99"/>
        <v>0</v>
      </c>
    </row>
    <row r="185" spans="1:12" ht="15" customHeight="1">
      <c r="A185" s="189" t="s">
        <v>361</v>
      </c>
      <c r="B185" s="190" t="s">
        <v>368</v>
      </c>
      <c r="C185" s="184"/>
      <c r="D185" s="191">
        <f>D514</f>
        <v>18800000</v>
      </c>
      <c r="E185" s="191">
        <f t="shared" si="99"/>
        <v>78156</v>
      </c>
      <c r="F185" s="191">
        <f t="shared" si="99"/>
        <v>397540</v>
      </c>
      <c r="G185" s="191">
        <f t="shared" si="99"/>
        <v>0</v>
      </c>
      <c r="H185" s="191">
        <f t="shared" si="99"/>
        <v>0</v>
      </c>
      <c r="I185" s="191">
        <f t="shared" si="99"/>
        <v>397540</v>
      </c>
      <c r="J185" s="191">
        <f t="shared" si="99"/>
        <v>397540</v>
      </c>
      <c r="K185" s="191">
        <f t="shared" si="99"/>
        <v>0</v>
      </c>
      <c r="L185" s="191">
        <f t="shared" si="99"/>
        <v>0</v>
      </c>
    </row>
    <row r="186" spans="1:12" ht="24.75" customHeight="1">
      <c r="A186" s="49" t="s">
        <v>369</v>
      </c>
      <c r="B186" s="192" t="s">
        <v>370</v>
      </c>
      <c r="C186" s="193"/>
      <c r="D186" s="113">
        <f>D187+D188+D189+D190+D191+D193+D194+D192+D240+D241</f>
        <v>12498800</v>
      </c>
      <c r="E186" s="113">
        <f t="shared" ref="E186:L186" si="100">E187+E188+E189+E190+E191+E193+E194+E192+E240+E241</f>
        <v>8769800</v>
      </c>
      <c r="F186" s="113">
        <f t="shared" si="100"/>
        <v>5216836</v>
      </c>
      <c r="G186" s="113">
        <f t="shared" si="100"/>
        <v>0</v>
      </c>
      <c r="H186" s="113">
        <f t="shared" si="100"/>
        <v>0</v>
      </c>
      <c r="I186" s="113">
        <f t="shared" si="100"/>
        <v>5216836</v>
      </c>
      <c r="J186" s="113">
        <f t="shared" si="100"/>
        <v>5216836</v>
      </c>
      <c r="K186" s="113">
        <f t="shared" si="100"/>
        <v>0</v>
      </c>
      <c r="L186" s="113">
        <f t="shared" si="100"/>
        <v>0</v>
      </c>
    </row>
    <row r="187" spans="1:12" ht="24.95" customHeight="1">
      <c r="A187" s="106" t="s">
        <v>371</v>
      </c>
      <c r="B187" s="151" t="s">
        <v>372</v>
      </c>
      <c r="C187" s="152"/>
      <c r="D187" s="163">
        <f t="shared" ref="D187:L194" si="101">D391</f>
        <v>0</v>
      </c>
      <c r="E187" s="163">
        <f t="shared" si="101"/>
        <v>0</v>
      </c>
      <c r="F187" s="163">
        <f t="shared" si="101"/>
        <v>0</v>
      </c>
      <c r="G187" s="163">
        <f t="shared" si="101"/>
        <v>0</v>
      </c>
      <c r="H187" s="114">
        <f t="shared" si="101"/>
        <v>0</v>
      </c>
      <c r="I187" s="163">
        <f t="shared" si="101"/>
        <v>0</v>
      </c>
      <c r="J187" s="163">
        <f t="shared" si="101"/>
        <v>0</v>
      </c>
      <c r="K187" s="163">
        <f t="shared" si="101"/>
        <v>0</v>
      </c>
      <c r="L187" s="163">
        <f t="shared" si="101"/>
        <v>0</v>
      </c>
    </row>
    <row r="188" spans="1:12" ht="24.95" hidden="1" customHeight="1">
      <c r="A188" s="106" t="s">
        <v>373</v>
      </c>
      <c r="B188" s="151" t="s">
        <v>374</v>
      </c>
      <c r="C188" s="152"/>
      <c r="D188" s="163">
        <f t="shared" si="101"/>
        <v>0</v>
      </c>
      <c r="E188" s="163">
        <f t="shared" si="101"/>
        <v>0</v>
      </c>
      <c r="F188" s="163">
        <f t="shared" si="101"/>
        <v>0</v>
      </c>
      <c r="G188" s="163">
        <f t="shared" si="101"/>
        <v>0</v>
      </c>
      <c r="H188" s="114">
        <f t="shared" si="101"/>
        <v>0</v>
      </c>
      <c r="I188" s="163">
        <f t="shared" si="101"/>
        <v>0</v>
      </c>
      <c r="J188" s="163">
        <f t="shared" si="101"/>
        <v>0</v>
      </c>
      <c r="K188" s="163">
        <f t="shared" si="101"/>
        <v>0</v>
      </c>
      <c r="L188" s="163">
        <f t="shared" si="101"/>
        <v>0</v>
      </c>
    </row>
    <row r="189" spans="1:12" ht="24.95" hidden="1" customHeight="1">
      <c r="A189" s="106" t="s">
        <v>375</v>
      </c>
      <c r="B189" s="151" t="s">
        <v>376</v>
      </c>
      <c r="C189" s="152"/>
      <c r="D189" s="163">
        <f t="shared" si="101"/>
        <v>0</v>
      </c>
      <c r="E189" s="163">
        <f t="shared" si="101"/>
        <v>0</v>
      </c>
      <c r="F189" s="163">
        <f t="shared" si="101"/>
        <v>0</v>
      </c>
      <c r="G189" s="163">
        <f t="shared" si="101"/>
        <v>0</v>
      </c>
      <c r="H189" s="114">
        <f t="shared" si="101"/>
        <v>0</v>
      </c>
      <c r="I189" s="163">
        <f t="shared" si="101"/>
        <v>0</v>
      </c>
      <c r="J189" s="163">
        <f t="shared" si="101"/>
        <v>0</v>
      </c>
      <c r="K189" s="163">
        <f t="shared" si="101"/>
        <v>0</v>
      </c>
      <c r="L189" s="163">
        <f t="shared" si="101"/>
        <v>0</v>
      </c>
    </row>
    <row r="190" spans="1:12" ht="24.95" hidden="1" customHeight="1">
      <c r="A190" s="106" t="s">
        <v>377</v>
      </c>
      <c r="B190" s="151" t="s">
        <v>378</v>
      </c>
      <c r="C190" s="152"/>
      <c r="D190" s="163">
        <f t="shared" si="101"/>
        <v>0</v>
      </c>
      <c r="E190" s="163">
        <f t="shared" si="101"/>
        <v>0</v>
      </c>
      <c r="F190" s="163">
        <f t="shared" si="101"/>
        <v>0</v>
      </c>
      <c r="G190" s="163">
        <f t="shared" si="101"/>
        <v>0</v>
      </c>
      <c r="H190" s="114">
        <f t="shared" si="101"/>
        <v>0</v>
      </c>
      <c r="I190" s="163">
        <f t="shared" si="101"/>
        <v>0</v>
      </c>
      <c r="J190" s="163">
        <f t="shared" si="101"/>
        <v>0</v>
      </c>
      <c r="K190" s="163">
        <f t="shared" si="101"/>
        <v>0</v>
      </c>
      <c r="L190" s="163">
        <f t="shared" si="101"/>
        <v>0</v>
      </c>
    </row>
    <row r="191" spans="1:12" ht="24.95" customHeight="1">
      <c r="A191" s="106" t="s">
        <v>379</v>
      </c>
      <c r="B191" s="152" t="s">
        <v>380</v>
      </c>
      <c r="C191" s="152"/>
      <c r="D191" s="163">
        <f t="shared" si="101"/>
        <v>0</v>
      </c>
      <c r="E191" s="163">
        <f t="shared" si="101"/>
        <v>0</v>
      </c>
      <c r="F191" s="163">
        <f t="shared" si="101"/>
        <v>0</v>
      </c>
      <c r="G191" s="163">
        <f t="shared" si="101"/>
        <v>0</v>
      </c>
      <c r="H191" s="114">
        <f t="shared" si="101"/>
        <v>0</v>
      </c>
      <c r="I191" s="163">
        <f t="shared" si="101"/>
        <v>0</v>
      </c>
      <c r="J191" s="163">
        <f t="shared" si="101"/>
        <v>0</v>
      </c>
      <c r="K191" s="163">
        <f t="shared" si="101"/>
        <v>0</v>
      </c>
      <c r="L191" s="163">
        <f t="shared" si="101"/>
        <v>0</v>
      </c>
    </row>
    <row r="192" spans="1:12" ht="24.95" customHeight="1">
      <c r="A192" s="194" t="s">
        <v>381</v>
      </c>
      <c r="B192" s="195" t="s">
        <v>382</v>
      </c>
      <c r="C192" s="152"/>
      <c r="D192" s="163">
        <f>D516</f>
        <v>12498800</v>
      </c>
      <c r="E192" s="163">
        <f t="shared" ref="E192:L192" si="102">E516</f>
        <v>8533800</v>
      </c>
      <c r="F192" s="163">
        <f t="shared" si="102"/>
        <v>5025445</v>
      </c>
      <c r="G192" s="163">
        <f t="shared" si="102"/>
        <v>0</v>
      </c>
      <c r="H192" s="163">
        <f t="shared" si="102"/>
        <v>0</v>
      </c>
      <c r="I192" s="163">
        <f t="shared" si="102"/>
        <v>5025445</v>
      </c>
      <c r="J192" s="163">
        <f t="shared" si="102"/>
        <v>5025445</v>
      </c>
      <c r="K192" s="163">
        <f t="shared" si="102"/>
        <v>0</v>
      </c>
      <c r="L192" s="163">
        <f t="shared" si="102"/>
        <v>0</v>
      </c>
    </row>
    <row r="193" spans="1:12" ht="35.1" hidden="1" customHeight="1">
      <c r="A193" s="196" t="s">
        <v>383</v>
      </c>
      <c r="B193" s="152" t="s">
        <v>384</v>
      </c>
      <c r="C193" s="152"/>
      <c r="D193" s="163">
        <f t="shared" si="101"/>
        <v>0</v>
      </c>
      <c r="E193" s="163">
        <f t="shared" si="101"/>
        <v>0</v>
      </c>
      <c r="F193" s="163">
        <f t="shared" si="101"/>
        <v>0</v>
      </c>
      <c r="G193" s="163">
        <f t="shared" si="101"/>
        <v>0</v>
      </c>
      <c r="H193" s="114">
        <f t="shared" si="101"/>
        <v>0</v>
      </c>
      <c r="I193" s="163">
        <f t="shared" si="101"/>
        <v>0</v>
      </c>
      <c r="J193" s="163">
        <f t="shared" si="101"/>
        <v>0</v>
      </c>
      <c r="K193" s="163">
        <f t="shared" si="101"/>
        <v>0</v>
      </c>
      <c r="L193" s="163">
        <f t="shared" si="101"/>
        <v>0</v>
      </c>
    </row>
    <row r="194" spans="1:12" ht="24.95" hidden="1" customHeight="1">
      <c r="A194" s="197" t="s">
        <v>385</v>
      </c>
      <c r="B194" s="198" t="s">
        <v>386</v>
      </c>
      <c r="C194" s="152"/>
      <c r="D194" s="163">
        <f t="shared" si="101"/>
        <v>0</v>
      </c>
      <c r="E194" s="163">
        <f t="shared" si="101"/>
        <v>0</v>
      </c>
      <c r="F194" s="163">
        <f t="shared" si="101"/>
        <v>0</v>
      </c>
      <c r="G194" s="163">
        <f t="shared" si="101"/>
        <v>0</v>
      </c>
      <c r="H194" s="114">
        <f t="shared" si="101"/>
        <v>0</v>
      </c>
      <c r="I194" s="163">
        <f t="shared" si="101"/>
        <v>0</v>
      </c>
      <c r="J194" s="163">
        <f t="shared" si="101"/>
        <v>0</v>
      </c>
      <c r="K194" s="163">
        <f t="shared" si="101"/>
        <v>0</v>
      </c>
      <c r="L194" s="163">
        <f t="shared" si="101"/>
        <v>0</v>
      </c>
    </row>
    <row r="195" spans="1:12" ht="40.5" hidden="1" customHeight="1">
      <c r="A195" s="74" t="s">
        <v>387</v>
      </c>
      <c r="B195" s="199" t="s">
        <v>388</v>
      </c>
      <c r="C195" s="199"/>
      <c r="D195" s="157">
        <f>D196+D200+D204+D208+D212+D216+D220+D224+D228+D232+D236</f>
        <v>0</v>
      </c>
      <c r="E195" s="157">
        <f>E196+E200+E204+E208+E212+E216+E220+E224+E228+E232+E236</f>
        <v>0</v>
      </c>
      <c r="F195" s="42">
        <f>H195+I195</f>
        <v>0</v>
      </c>
      <c r="G195" s="157">
        <f>G196+G200+G204+G208+G212+G216+G220+G224+G228+G232+G236</f>
        <v>0</v>
      </c>
      <c r="H195" s="114">
        <f>H196+H200+H204+H208+H212+H216+H220+H224+H228+H232+H236</f>
        <v>0</v>
      </c>
      <c r="I195" s="42">
        <f>J195</f>
        <v>0</v>
      </c>
      <c r="J195" s="157">
        <f>J196+J200+J204+J208+J212+J216+J220+J224+J228+J232+J236</f>
        <v>0</v>
      </c>
      <c r="K195" s="157">
        <f>K196+K200+K204+K208+K212+K216+K220+K224+K228+K232+K236</f>
        <v>0</v>
      </c>
      <c r="L195" s="46">
        <f>F195-J195-K195</f>
        <v>0</v>
      </c>
    </row>
    <row r="196" spans="1:12" ht="24" hidden="1" customHeight="1">
      <c r="A196" s="200" t="s">
        <v>389</v>
      </c>
      <c r="B196" s="201" t="s">
        <v>390</v>
      </c>
      <c r="C196" s="201"/>
      <c r="D196" s="202">
        <f t="shared" ref="D196:L211" si="103">D462</f>
        <v>0</v>
      </c>
      <c r="E196" s="202">
        <f t="shared" si="103"/>
        <v>0</v>
      </c>
      <c r="F196" s="202">
        <f t="shared" ca="1" si="103"/>
        <v>0</v>
      </c>
      <c r="G196" s="202">
        <f t="shared" si="103"/>
        <v>0</v>
      </c>
      <c r="H196" s="114">
        <f t="shared" si="103"/>
        <v>0</v>
      </c>
      <c r="I196" s="202">
        <f t="shared" ca="1" si="103"/>
        <v>0</v>
      </c>
      <c r="J196" s="202">
        <f t="shared" si="103"/>
        <v>0</v>
      </c>
      <c r="K196" s="202">
        <f t="shared" si="103"/>
        <v>0</v>
      </c>
      <c r="L196" s="203">
        <f t="shared" ca="1" si="103"/>
        <v>0</v>
      </c>
    </row>
    <row r="197" spans="1:12" ht="14.25" hidden="1" customHeight="1">
      <c r="A197" s="72" t="s">
        <v>391</v>
      </c>
      <c r="B197" s="152" t="s">
        <v>392</v>
      </c>
      <c r="C197" s="152"/>
      <c r="D197" s="163">
        <f t="shared" si="103"/>
        <v>0</v>
      </c>
      <c r="E197" s="163">
        <f t="shared" si="103"/>
        <v>0</v>
      </c>
      <c r="F197" s="163">
        <f t="shared" ca="1" si="103"/>
        <v>0</v>
      </c>
      <c r="G197" s="163">
        <f t="shared" si="103"/>
        <v>0</v>
      </c>
      <c r="H197" s="114">
        <f t="shared" si="103"/>
        <v>0</v>
      </c>
      <c r="I197" s="163">
        <f t="shared" ca="1" si="103"/>
        <v>0</v>
      </c>
      <c r="J197" s="163">
        <f t="shared" si="103"/>
        <v>0</v>
      </c>
      <c r="K197" s="163">
        <f t="shared" si="103"/>
        <v>0</v>
      </c>
      <c r="L197" s="163">
        <f t="shared" ca="1" si="103"/>
        <v>0</v>
      </c>
    </row>
    <row r="198" spans="1:12" ht="14.25" hidden="1" customHeight="1">
      <c r="A198" s="72" t="s">
        <v>393</v>
      </c>
      <c r="B198" s="152" t="s">
        <v>394</v>
      </c>
      <c r="C198" s="152"/>
      <c r="D198" s="163">
        <f t="shared" si="103"/>
        <v>0</v>
      </c>
      <c r="E198" s="163">
        <f t="shared" si="103"/>
        <v>0</v>
      </c>
      <c r="F198" s="163">
        <f t="shared" ca="1" si="103"/>
        <v>0</v>
      </c>
      <c r="G198" s="163">
        <f t="shared" si="103"/>
        <v>0</v>
      </c>
      <c r="H198" s="114">
        <f t="shared" si="103"/>
        <v>0</v>
      </c>
      <c r="I198" s="163">
        <f t="shared" ca="1" si="103"/>
        <v>0</v>
      </c>
      <c r="J198" s="163">
        <f t="shared" si="103"/>
        <v>0</v>
      </c>
      <c r="K198" s="163">
        <f t="shared" si="103"/>
        <v>0</v>
      </c>
      <c r="L198" s="163">
        <f t="shared" ca="1" si="103"/>
        <v>0</v>
      </c>
    </row>
    <row r="199" spans="1:12" ht="14.25" hidden="1" customHeight="1">
      <c r="A199" s="72" t="s">
        <v>395</v>
      </c>
      <c r="B199" s="152" t="s">
        <v>396</v>
      </c>
      <c r="C199" s="152"/>
      <c r="D199" s="163">
        <f t="shared" si="103"/>
        <v>0</v>
      </c>
      <c r="E199" s="163">
        <f t="shared" si="103"/>
        <v>0</v>
      </c>
      <c r="F199" s="163">
        <f t="shared" ca="1" si="103"/>
        <v>0</v>
      </c>
      <c r="G199" s="163">
        <f t="shared" si="103"/>
        <v>0</v>
      </c>
      <c r="H199" s="114">
        <f t="shared" si="103"/>
        <v>0</v>
      </c>
      <c r="I199" s="163">
        <f t="shared" ca="1" si="103"/>
        <v>0</v>
      </c>
      <c r="J199" s="163">
        <f t="shared" si="103"/>
        <v>0</v>
      </c>
      <c r="K199" s="163">
        <f t="shared" si="103"/>
        <v>0</v>
      </c>
      <c r="L199" s="163">
        <f t="shared" ca="1" si="103"/>
        <v>0</v>
      </c>
    </row>
    <row r="200" spans="1:12" ht="17.25" hidden="1" customHeight="1">
      <c r="A200" s="200" t="s">
        <v>397</v>
      </c>
      <c r="B200" s="201" t="s">
        <v>398</v>
      </c>
      <c r="C200" s="201"/>
      <c r="D200" s="202">
        <f t="shared" si="103"/>
        <v>0</v>
      </c>
      <c r="E200" s="202">
        <f t="shared" si="103"/>
        <v>0</v>
      </c>
      <c r="F200" s="202">
        <f ca="1">F466</f>
        <v>0</v>
      </c>
      <c r="G200" s="202">
        <f t="shared" si="103"/>
        <v>0</v>
      </c>
      <c r="H200" s="114">
        <f t="shared" si="103"/>
        <v>0</v>
      </c>
      <c r="I200" s="202">
        <f ca="1">I466</f>
        <v>0</v>
      </c>
      <c r="J200" s="202">
        <f t="shared" si="103"/>
        <v>0</v>
      </c>
      <c r="K200" s="202">
        <f t="shared" si="103"/>
        <v>0</v>
      </c>
      <c r="L200" s="203">
        <f ca="1">L466</f>
        <v>0</v>
      </c>
    </row>
    <row r="201" spans="1:12" ht="12.75" hidden="1" customHeight="1">
      <c r="A201" s="72" t="s">
        <v>391</v>
      </c>
      <c r="B201" s="152" t="s">
        <v>399</v>
      </c>
      <c r="C201" s="152"/>
      <c r="D201" s="163">
        <f t="shared" si="103"/>
        <v>0</v>
      </c>
      <c r="E201" s="163">
        <f t="shared" si="103"/>
        <v>0</v>
      </c>
      <c r="F201" s="163">
        <f t="shared" ca="1" si="103"/>
        <v>0</v>
      </c>
      <c r="G201" s="163">
        <f t="shared" si="103"/>
        <v>0</v>
      </c>
      <c r="H201" s="114">
        <f t="shared" si="103"/>
        <v>0</v>
      </c>
      <c r="I201" s="163">
        <f t="shared" ca="1" si="103"/>
        <v>0</v>
      </c>
      <c r="J201" s="163">
        <f t="shared" si="103"/>
        <v>0</v>
      </c>
      <c r="K201" s="163">
        <f t="shared" si="103"/>
        <v>0</v>
      </c>
      <c r="L201" s="163">
        <f t="shared" ca="1" si="103"/>
        <v>0</v>
      </c>
    </row>
    <row r="202" spans="1:12" ht="12.75" hidden="1" customHeight="1">
      <c r="A202" s="72" t="s">
        <v>393</v>
      </c>
      <c r="B202" s="152" t="s">
        <v>400</v>
      </c>
      <c r="C202" s="152"/>
      <c r="D202" s="204">
        <f t="shared" si="103"/>
        <v>0</v>
      </c>
      <c r="E202" s="204">
        <f t="shared" si="103"/>
        <v>0</v>
      </c>
      <c r="F202" s="204">
        <f t="shared" ca="1" si="103"/>
        <v>0</v>
      </c>
      <c r="G202" s="204">
        <f t="shared" si="103"/>
        <v>0</v>
      </c>
      <c r="H202" s="114">
        <f t="shared" si="103"/>
        <v>0</v>
      </c>
      <c r="I202" s="204">
        <f t="shared" ca="1" si="103"/>
        <v>0</v>
      </c>
      <c r="J202" s="204">
        <f t="shared" si="103"/>
        <v>0</v>
      </c>
      <c r="K202" s="204">
        <f t="shared" si="103"/>
        <v>0</v>
      </c>
      <c r="L202" s="204">
        <f t="shared" ca="1" si="103"/>
        <v>0</v>
      </c>
    </row>
    <row r="203" spans="1:12" ht="12.75" hidden="1" customHeight="1">
      <c r="A203" s="72" t="s">
        <v>395</v>
      </c>
      <c r="B203" s="152" t="s">
        <v>401</v>
      </c>
      <c r="C203" s="152"/>
      <c r="D203" s="163">
        <f t="shared" si="103"/>
        <v>0</v>
      </c>
      <c r="E203" s="163">
        <f t="shared" si="103"/>
        <v>0</v>
      </c>
      <c r="F203" s="163">
        <f t="shared" ca="1" si="103"/>
        <v>0</v>
      </c>
      <c r="G203" s="163">
        <f t="shared" si="103"/>
        <v>0</v>
      </c>
      <c r="H203" s="114">
        <f t="shared" si="103"/>
        <v>0</v>
      </c>
      <c r="I203" s="163">
        <f t="shared" ca="1" si="103"/>
        <v>0</v>
      </c>
      <c r="J203" s="163">
        <f t="shared" si="103"/>
        <v>0</v>
      </c>
      <c r="K203" s="163">
        <f t="shared" si="103"/>
        <v>0</v>
      </c>
      <c r="L203" s="163">
        <f t="shared" ca="1" si="103"/>
        <v>0</v>
      </c>
    </row>
    <row r="204" spans="1:12" ht="25.5" hidden="1">
      <c r="A204" s="200" t="s">
        <v>402</v>
      </c>
      <c r="B204" s="201" t="s">
        <v>403</v>
      </c>
      <c r="C204" s="201"/>
      <c r="D204" s="202">
        <f t="shared" si="103"/>
        <v>0</v>
      </c>
      <c r="E204" s="202">
        <f t="shared" si="103"/>
        <v>0</v>
      </c>
      <c r="F204" s="202">
        <f ca="1">F470</f>
        <v>0</v>
      </c>
      <c r="G204" s="202">
        <f t="shared" si="103"/>
        <v>0</v>
      </c>
      <c r="H204" s="114">
        <f t="shared" si="103"/>
        <v>0</v>
      </c>
      <c r="I204" s="202">
        <f ca="1">I470</f>
        <v>0</v>
      </c>
      <c r="J204" s="202">
        <f t="shared" si="103"/>
        <v>0</v>
      </c>
      <c r="K204" s="202">
        <f t="shared" si="103"/>
        <v>0</v>
      </c>
      <c r="L204" s="203">
        <f ca="1">L470</f>
        <v>0</v>
      </c>
    </row>
    <row r="205" spans="1:12" ht="15" hidden="1">
      <c r="A205" s="72" t="s">
        <v>391</v>
      </c>
      <c r="B205" s="152" t="s">
        <v>404</v>
      </c>
      <c r="C205" s="152"/>
      <c r="D205" s="163">
        <f t="shared" si="103"/>
        <v>0</v>
      </c>
      <c r="E205" s="163">
        <f t="shared" si="103"/>
        <v>0</v>
      </c>
      <c r="F205" s="205">
        <f>H205+I205</f>
        <v>0</v>
      </c>
      <c r="G205" s="163">
        <f t="shared" si="103"/>
        <v>0</v>
      </c>
      <c r="H205" s="114">
        <f t="shared" si="103"/>
        <v>0</v>
      </c>
      <c r="I205" s="206">
        <f>J205</f>
        <v>0</v>
      </c>
      <c r="J205" s="163">
        <f t="shared" si="103"/>
        <v>0</v>
      </c>
      <c r="K205" s="163">
        <f t="shared" si="103"/>
        <v>0</v>
      </c>
      <c r="L205" s="84">
        <f>F205-J205-K205</f>
        <v>0</v>
      </c>
    </row>
    <row r="206" spans="1:12" ht="12.75" hidden="1" customHeight="1">
      <c r="A206" s="72" t="s">
        <v>393</v>
      </c>
      <c r="B206" s="152" t="s">
        <v>405</v>
      </c>
      <c r="C206" s="152"/>
      <c r="D206" s="163">
        <f t="shared" si="103"/>
        <v>0</v>
      </c>
      <c r="E206" s="163">
        <f t="shared" si="103"/>
        <v>0</v>
      </c>
      <c r="F206" s="205">
        <f>H206+I206</f>
        <v>0</v>
      </c>
      <c r="G206" s="163">
        <f t="shared" si="103"/>
        <v>0</v>
      </c>
      <c r="H206" s="114">
        <f t="shared" si="103"/>
        <v>0</v>
      </c>
      <c r="I206" s="206">
        <f>J206</f>
        <v>0</v>
      </c>
      <c r="J206" s="163">
        <f t="shared" si="103"/>
        <v>0</v>
      </c>
      <c r="K206" s="163">
        <f t="shared" si="103"/>
        <v>0</v>
      </c>
      <c r="L206" s="84">
        <f>F206-J206-K206</f>
        <v>0</v>
      </c>
    </row>
    <row r="207" spans="1:12" ht="12.75" hidden="1" customHeight="1">
      <c r="A207" s="72" t="s">
        <v>395</v>
      </c>
      <c r="B207" s="152" t="s">
        <v>406</v>
      </c>
      <c r="C207" s="152"/>
      <c r="D207" s="163">
        <f t="shared" si="103"/>
        <v>0</v>
      </c>
      <c r="E207" s="163">
        <f t="shared" si="103"/>
        <v>0</v>
      </c>
      <c r="F207" s="205">
        <f>H207+I207</f>
        <v>0</v>
      </c>
      <c r="G207" s="163">
        <f t="shared" si="103"/>
        <v>0</v>
      </c>
      <c r="H207" s="114">
        <f t="shared" si="103"/>
        <v>0</v>
      </c>
      <c r="I207" s="206">
        <f>J207</f>
        <v>0</v>
      </c>
      <c r="J207" s="163">
        <f t="shared" si="103"/>
        <v>0</v>
      </c>
      <c r="K207" s="163">
        <f t="shared" si="103"/>
        <v>0</v>
      </c>
      <c r="L207" s="84">
        <f>F207-J207-K207</f>
        <v>0</v>
      </c>
    </row>
    <row r="208" spans="1:12" ht="26.25" hidden="1" customHeight="1">
      <c r="A208" s="200" t="s">
        <v>407</v>
      </c>
      <c r="B208" s="201" t="s">
        <v>408</v>
      </c>
      <c r="C208" s="201"/>
      <c r="D208" s="202">
        <f t="shared" si="103"/>
        <v>0</v>
      </c>
      <c r="E208" s="202">
        <f t="shared" si="103"/>
        <v>0</v>
      </c>
      <c r="F208" s="202">
        <f ca="1">F474</f>
        <v>0</v>
      </c>
      <c r="G208" s="202">
        <f t="shared" si="103"/>
        <v>0</v>
      </c>
      <c r="H208" s="114">
        <f t="shared" si="103"/>
        <v>0</v>
      </c>
      <c r="I208" s="202">
        <f ca="1">I474</f>
        <v>0</v>
      </c>
      <c r="J208" s="202">
        <f t="shared" si="103"/>
        <v>0</v>
      </c>
      <c r="K208" s="202">
        <f t="shared" si="103"/>
        <v>0</v>
      </c>
      <c r="L208" s="203">
        <f ca="1">L474</f>
        <v>0</v>
      </c>
    </row>
    <row r="209" spans="1:12" ht="19.5" hidden="1" customHeight="1">
      <c r="A209" s="72" t="s">
        <v>391</v>
      </c>
      <c r="B209" s="152" t="s">
        <v>409</v>
      </c>
      <c r="C209" s="152"/>
      <c r="D209" s="163">
        <f t="shared" si="103"/>
        <v>0</v>
      </c>
      <c r="E209" s="163">
        <f t="shared" si="103"/>
        <v>0</v>
      </c>
      <c r="F209" s="205">
        <f>H209+I209</f>
        <v>0</v>
      </c>
      <c r="G209" s="163">
        <f t="shared" si="103"/>
        <v>0</v>
      </c>
      <c r="H209" s="114">
        <f t="shared" si="103"/>
        <v>0</v>
      </c>
      <c r="I209" s="206">
        <f>J209</f>
        <v>0</v>
      </c>
      <c r="J209" s="163">
        <f t="shared" si="103"/>
        <v>0</v>
      </c>
      <c r="K209" s="163">
        <f t="shared" si="103"/>
        <v>0</v>
      </c>
      <c r="L209" s="84">
        <f>F209-J209-K209</f>
        <v>0</v>
      </c>
    </row>
    <row r="210" spans="1:12" ht="15" hidden="1" customHeight="1">
      <c r="A210" s="72" t="s">
        <v>393</v>
      </c>
      <c r="B210" s="152" t="s">
        <v>410</v>
      </c>
      <c r="C210" s="152"/>
      <c r="D210" s="163">
        <f t="shared" si="103"/>
        <v>0</v>
      </c>
      <c r="E210" s="163">
        <f t="shared" si="103"/>
        <v>0</v>
      </c>
      <c r="F210" s="205">
        <f>H210+I210</f>
        <v>0</v>
      </c>
      <c r="G210" s="163">
        <f t="shared" si="103"/>
        <v>0</v>
      </c>
      <c r="H210" s="114">
        <f t="shared" si="103"/>
        <v>0</v>
      </c>
      <c r="I210" s="206">
        <f>J210</f>
        <v>0</v>
      </c>
      <c r="J210" s="163">
        <f t="shared" si="103"/>
        <v>0</v>
      </c>
      <c r="K210" s="163">
        <f t="shared" si="103"/>
        <v>0</v>
      </c>
      <c r="L210" s="84">
        <f>F210-J210-K210</f>
        <v>0</v>
      </c>
    </row>
    <row r="211" spans="1:12" ht="15" hidden="1" customHeight="1">
      <c r="A211" s="72" t="s">
        <v>395</v>
      </c>
      <c r="B211" s="152" t="s">
        <v>411</v>
      </c>
      <c r="C211" s="152"/>
      <c r="D211" s="163">
        <f t="shared" si="103"/>
        <v>0</v>
      </c>
      <c r="E211" s="163">
        <f t="shared" si="103"/>
        <v>0</v>
      </c>
      <c r="F211" s="205">
        <f>H211+I211</f>
        <v>0</v>
      </c>
      <c r="G211" s="163">
        <f t="shared" si="103"/>
        <v>0</v>
      </c>
      <c r="H211" s="114">
        <f t="shared" si="103"/>
        <v>0</v>
      </c>
      <c r="I211" s="206">
        <f>J211</f>
        <v>0</v>
      </c>
      <c r="J211" s="163">
        <f t="shared" si="103"/>
        <v>0</v>
      </c>
      <c r="K211" s="163">
        <f t="shared" si="103"/>
        <v>0</v>
      </c>
      <c r="L211" s="84">
        <f>F211-J211-K211</f>
        <v>0</v>
      </c>
    </row>
    <row r="212" spans="1:12" ht="25.5" hidden="1" customHeight="1">
      <c r="A212" s="200" t="s">
        <v>412</v>
      </c>
      <c r="B212" s="201" t="s">
        <v>413</v>
      </c>
      <c r="C212" s="201"/>
      <c r="D212" s="202">
        <f>D478</f>
        <v>0</v>
      </c>
      <c r="E212" s="202">
        <f>E478</f>
        <v>0</v>
      </c>
      <c r="F212" s="202">
        <f ca="1">F478</f>
        <v>0</v>
      </c>
      <c r="G212" s="202">
        <f t="shared" ref="G212:H227" si="104">G478</f>
        <v>0</v>
      </c>
      <c r="H212" s="114">
        <f t="shared" si="104"/>
        <v>0</v>
      </c>
      <c r="I212" s="202">
        <f ca="1">I478</f>
        <v>0</v>
      </c>
      <c r="J212" s="202">
        <f t="shared" ref="J212:K227" si="105">J478</f>
        <v>0</v>
      </c>
      <c r="K212" s="202">
        <f t="shared" si="105"/>
        <v>0</v>
      </c>
      <c r="L212" s="203">
        <f ca="1">L478</f>
        <v>0</v>
      </c>
    </row>
    <row r="213" spans="1:12" ht="15" hidden="1" customHeight="1">
      <c r="A213" s="72" t="s">
        <v>391</v>
      </c>
      <c r="B213" s="152" t="s">
        <v>414</v>
      </c>
      <c r="C213" s="152"/>
      <c r="D213" s="163">
        <f t="shared" ref="D213:E228" si="106">D479</f>
        <v>0</v>
      </c>
      <c r="E213" s="163">
        <f t="shared" si="106"/>
        <v>0</v>
      </c>
      <c r="F213" s="205">
        <f>H213+I213</f>
        <v>0</v>
      </c>
      <c r="G213" s="163">
        <f t="shared" si="104"/>
        <v>0</v>
      </c>
      <c r="H213" s="114">
        <f t="shared" si="104"/>
        <v>0</v>
      </c>
      <c r="I213" s="206">
        <f>J213</f>
        <v>0</v>
      </c>
      <c r="J213" s="163">
        <f t="shared" si="105"/>
        <v>0</v>
      </c>
      <c r="K213" s="163">
        <f t="shared" si="105"/>
        <v>0</v>
      </c>
      <c r="L213" s="84">
        <f>F213-J213-K213</f>
        <v>0</v>
      </c>
    </row>
    <row r="214" spans="1:12" ht="15" hidden="1" customHeight="1">
      <c r="A214" s="72" t="s">
        <v>393</v>
      </c>
      <c r="B214" s="152" t="s">
        <v>415</v>
      </c>
      <c r="C214" s="152"/>
      <c r="D214" s="163">
        <f t="shared" si="106"/>
        <v>0</v>
      </c>
      <c r="E214" s="163">
        <f t="shared" si="106"/>
        <v>0</v>
      </c>
      <c r="F214" s="205">
        <f>H214+I214</f>
        <v>0</v>
      </c>
      <c r="G214" s="163">
        <f t="shared" si="104"/>
        <v>0</v>
      </c>
      <c r="H214" s="114">
        <f t="shared" si="104"/>
        <v>0</v>
      </c>
      <c r="I214" s="206">
        <f>J214</f>
        <v>0</v>
      </c>
      <c r="J214" s="163">
        <f t="shared" si="105"/>
        <v>0</v>
      </c>
      <c r="K214" s="163">
        <f t="shared" si="105"/>
        <v>0</v>
      </c>
      <c r="L214" s="84">
        <f>F214-J214-K214</f>
        <v>0</v>
      </c>
    </row>
    <row r="215" spans="1:12" ht="15" hidden="1" customHeight="1">
      <c r="A215" s="72" t="s">
        <v>395</v>
      </c>
      <c r="B215" s="152" t="s">
        <v>416</v>
      </c>
      <c r="C215" s="152"/>
      <c r="D215" s="163">
        <f t="shared" si="106"/>
        <v>0</v>
      </c>
      <c r="E215" s="163">
        <f t="shared" si="106"/>
        <v>0</v>
      </c>
      <c r="F215" s="205">
        <f>H215+I215</f>
        <v>0</v>
      </c>
      <c r="G215" s="163">
        <f t="shared" si="104"/>
        <v>0</v>
      </c>
      <c r="H215" s="114">
        <f t="shared" si="104"/>
        <v>0</v>
      </c>
      <c r="I215" s="206">
        <f>J215</f>
        <v>0</v>
      </c>
      <c r="J215" s="163">
        <f t="shared" si="105"/>
        <v>0</v>
      </c>
      <c r="K215" s="163">
        <f t="shared" si="105"/>
        <v>0</v>
      </c>
      <c r="L215" s="84">
        <f>F215-J215-K215</f>
        <v>0</v>
      </c>
    </row>
    <row r="216" spans="1:12" ht="27.75" hidden="1" customHeight="1">
      <c r="A216" s="200" t="s">
        <v>417</v>
      </c>
      <c r="B216" s="201" t="s">
        <v>418</v>
      </c>
      <c r="C216" s="201"/>
      <c r="D216" s="202">
        <f t="shared" si="106"/>
        <v>0</v>
      </c>
      <c r="E216" s="202">
        <f t="shared" si="106"/>
        <v>0</v>
      </c>
      <c r="F216" s="202">
        <f ca="1">F482</f>
        <v>0</v>
      </c>
      <c r="G216" s="202">
        <f t="shared" si="104"/>
        <v>0</v>
      </c>
      <c r="H216" s="114">
        <f t="shared" si="104"/>
        <v>0</v>
      </c>
      <c r="I216" s="202">
        <f ca="1">I482</f>
        <v>0</v>
      </c>
      <c r="J216" s="202">
        <f t="shared" si="105"/>
        <v>0</v>
      </c>
      <c r="K216" s="202">
        <f t="shared" si="105"/>
        <v>0</v>
      </c>
      <c r="L216" s="203">
        <f ca="1">L482</f>
        <v>0</v>
      </c>
    </row>
    <row r="217" spans="1:12" ht="18" hidden="1" customHeight="1">
      <c r="A217" s="72" t="s">
        <v>391</v>
      </c>
      <c r="B217" s="152" t="s">
        <v>419</v>
      </c>
      <c r="C217" s="152"/>
      <c r="D217" s="163">
        <f t="shared" si="106"/>
        <v>0</v>
      </c>
      <c r="E217" s="163">
        <f t="shared" si="106"/>
        <v>0</v>
      </c>
      <c r="F217" s="205">
        <f>H217+I217</f>
        <v>0</v>
      </c>
      <c r="G217" s="163">
        <f t="shared" si="104"/>
        <v>0</v>
      </c>
      <c r="H217" s="114">
        <f t="shared" si="104"/>
        <v>0</v>
      </c>
      <c r="I217" s="206">
        <f>J217</f>
        <v>0</v>
      </c>
      <c r="J217" s="163">
        <f t="shared" si="105"/>
        <v>0</v>
      </c>
      <c r="K217" s="163">
        <f t="shared" si="105"/>
        <v>0</v>
      </c>
      <c r="L217" s="84">
        <f>F217-J217-K217</f>
        <v>0</v>
      </c>
    </row>
    <row r="218" spans="1:12" ht="15.75" hidden="1" customHeight="1">
      <c r="A218" s="72" t="s">
        <v>393</v>
      </c>
      <c r="B218" s="152" t="s">
        <v>420</v>
      </c>
      <c r="C218" s="152"/>
      <c r="D218" s="163">
        <f t="shared" si="106"/>
        <v>0</v>
      </c>
      <c r="E218" s="163">
        <f t="shared" si="106"/>
        <v>0</v>
      </c>
      <c r="F218" s="205">
        <f>H218+I218</f>
        <v>0</v>
      </c>
      <c r="G218" s="163">
        <f t="shared" si="104"/>
        <v>0</v>
      </c>
      <c r="H218" s="114">
        <f t="shared" si="104"/>
        <v>0</v>
      </c>
      <c r="I218" s="206">
        <f>J218</f>
        <v>0</v>
      </c>
      <c r="J218" s="163">
        <f t="shared" si="105"/>
        <v>0</v>
      </c>
      <c r="K218" s="163">
        <f t="shared" si="105"/>
        <v>0</v>
      </c>
      <c r="L218" s="84">
        <f>F218-J218-K218</f>
        <v>0</v>
      </c>
    </row>
    <row r="219" spans="1:12" ht="19.5" hidden="1" customHeight="1">
      <c r="A219" s="72" t="s">
        <v>395</v>
      </c>
      <c r="B219" s="152" t="s">
        <v>421</v>
      </c>
      <c r="C219" s="152"/>
      <c r="D219" s="163">
        <f t="shared" si="106"/>
        <v>0</v>
      </c>
      <c r="E219" s="163">
        <f t="shared" si="106"/>
        <v>0</v>
      </c>
      <c r="F219" s="205">
        <f>H219+I219</f>
        <v>0</v>
      </c>
      <c r="G219" s="163">
        <f t="shared" si="104"/>
        <v>0</v>
      </c>
      <c r="H219" s="114">
        <f t="shared" si="104"/>
        <v>0</v>
      </c>
      <c r="I219" s="206">
        <f>J219</f>
        <v>0</v>
      </c>
      <c r="J219" s="163">
        <f t="shared" si="105"/>
        <v>0</v>
      </c>
      <c r="K219" s="163">
        <f t="shared" si="105"/>
        <v>0</v>
      </c>
      <c r="L219" s="84">
        <f>F219-J219-K219</f>
        <v>0</v>
      </c>
    </row>
    <row r="220" spans="1:12" ht="27.75" hidden="1" customHeight="1">
      <c r="A220" s="200" t="s">
        <v>422</v>
      </c>
      <c r="B220" s="201" t="s">
        <v>423</v>
      </c>
      <c r="C220" s="201"/>
      <c r="D220" s="202">
        <f t="shared" si="106"/>
        <v>0</v>
      </c>
      <c r="E220" s="202">
        <f t="shared" si="106"/>
        <v>0</v>
      </c>
      <c r="F220" s="202">
        <f ca="1">F486</f>
        <v>0</v>
      </c>
      <c r="G220" s="202">
        <f t="shared" si="104"/>
        <v>0</v>
      </c>
      <c r="H220" s="114">
        <f t="shared" si="104"/>
        <v>0</v>
      </c>
      <c r="I220" s="202">
        <f ca="1">I486</f>
        <v>0</v>
      </c>
      <c r="J220" s="202">
        <f t="shared" si="105"/>
        <v>0</v>
      </c>
      <c r="K220" s="202">
        <f t="shared" si="105"/>
        <v>0</v>
      </c>
      <c r="L220" s="203">
        <f ca="1">L486</f>
        <v>0</v>
      </c>
    </row>
    <row r="221" spans="1:12" ht="17.25" hidden="1" customHeight="1">
      <c r="A221" s="72" t="s">
        <v>391</v>
      </c>
      <c r="B221" s="152" t="s">
        <v>424</v>
      </c>
      <c r="C221" s="152"/>
      <c r="D221" s="163">
        <f t="shared" si="106"/>
        <v>0</v>
      </c>
      <c r="E221" s="163">
        <f t="shared" si="106"/>
        <v>0</v>
      </c>
      <c r="F221" s="163">
        <f ca="1">F487</f>
        <v>0</v>
      </c>
      <c r="G221" s="163">
        <f t="shared" si="104"/>
        <v>0</v>
      </c>
      <c r="H221" s="114">
        <f t="shared" si="104"/>
        <v>0</v>
      </c>
      <c r="I221" s="163">
        <f ca="1">I487</f>
        <v>0</v>
      </c>
      <c r="J221" s="163">
        <f t="shared" si="105"/>
        <v>0</v>
      </c>
      <c r="K221" s="163">
        <f t="shared" si="105"/>
        <v>0</v>
      </c>
      <c r="L221" s="163">
        <f ca="1">L487</f>
        <v>0</v>
      </c>
    </row>
    <row r="222" spans="1:12" ht="17.25" hidden="1" customHeight="1">
      <c r="A222" s="72" t="s">
        <v>393</v>
      </c>
      <c r="B222" s="152" t="s">
        <v>425</v>
      </c>
      <c r="C222" s="152"/>
      <c r="D222" s="163">
        <f t="shared" si="106"/>
        <v>0</v>
      </c>
      <c r="E222" s="163">
        <f t="shared" si="106"/>
        <v>0</v>
      </c>
      <c r="F222" s="163">
        <f ca="1">F488</f>
        <v>0</v>
      </c>
      <c r="G222" s="163">
        <f t="shared" si="104"/>
        <v>0</v>
      </c>
      <c r="H222" s="114">
        <f t="shared" si="104"/>
        <v>0</v>
      </c>
      <c r="I222" s="163">
        <f ca="1">I488</f>
        <v>0</v>
      </c>
      <c r="J222" s="163">
        <f t="shared" si="105"/>
        <v>0</v>
      </c>
      <c r="K222" s="163">
        <f t="shared" si="105"/>
        <v>0</v>
      </c>
      <c r="L222" s="163">
        <f ca="1">L488</f>
        <v>0</v>
      </c>
    </row>
    <row r="223" spans="1:12" ht="15" hidden="1">
      <c r="A223" s="72" t="s">
        <v>395</v>
      </c>
      <c r="B223" s="152" t="s">
        <v>426</v>
      </c>
      <c r="C223" s="152"/>
      <c r="D223" s="163">
        <f t="shared" si="106"/>
        <v>0</v>
      </c>
      <c r="E223" s="163">
        <f t="shared" si="106"/>
        <v>0</v>
      </c>
      <c r="F223" s="163">
        <f ca="1">F489</f>
        <v>0</v>
      </c>
      <c r="G223" s="163">
        <f t="shared" si="104"/>
        <v>0</v>
      </c>
      <c r="H223" s="114">
        <f t="shared" si="104"/>
        <v>0</v>
      </c>
      <c r="I223" s="163">
        <f ca="1">I489</f>
        <v>0</v>
      </c>
      <c r="J223" s="163">
        <f t="shared" si="105"/>
        <v>0</v>
      </c>
      <c r="K223" s="163">
        <f t="shared" si="105"/>
        <v>0</v>
      </c>
      <c r="L223" s="163">
        <f ca="1">L489</f>
        <v>0</v>
      </c>
    </row>
    <row r="224" spans="1:12" ht="27.75" hidden="1" customHeight="1">
      <c r="A224" s="200" t="s">
        <v>427</v>
      </c>
      <c r="B224" s="201" t="s">
        <v>428</v>
      </c>
      <c r="C224" s="201"/>
      <c r="D224" s="202">
        <f t="shared" si="106"/>
        <v>0</v>
      </c>
      <c r="E224" s="202">
        <f t="shared" si="106"/>
        <v>0</v>
      </c>
      <c r="F224" s="202">
        <f>F490</f>
        <v>0</v>
      </c>
      <c r="G224" s="202">
        <f t="shared" si="104"/>
        <v>0</v>
      </c>
      <c r="H224" s="114">
        <f t="shared" si="104"/>
        <v>0</v>
      </c>
      <c r="I224" s="202">
        <f>I490</f>
        <v>0</v>
      </c>
      <c r="J224" s="202">
        <f t="shared" si="105"/>
        <v>0</v>
      </c>
      <c r="K224" s="202">
        <f t="shared" si="105"/>
        <v>0</v>
      </c>
      <c r="L224" s="203">
        <f>L490</f>
        <v>0</v>
      </c>
    </row>
    <row r="225" spans="1:12" ht="17.25" hidden="1" customHeight="1">
      <c r="A225" s="72" t="s">
        <v>391</v>
      </c>
      <c r="B225" s="152" t="s">
        <v>429</v>
      </c>
      <c r="C225" s="152"/>
      <c r="D225" s="163">
        <f t="shared" si="106"/>
        <v>0</v>
      </c>
      <c r="E225" s="163">
        <f t="shared" si="106"/>
        <v>0</v>
      </c>
      <c r="F225" s="205">
        <f>H225+I225</f>
        <v>0</v>
      </c>
      <c r="G225" s="163">
        <f t="shared" si="104"/>
        <v>0</v>
      </c>
      <c r="H225" s="114">
        <f t="shared" si="104"/>
        <v>0</v>
      </c>
      <c r="I225" s="206">
        <f>J225</f>
        <v>0</v>
      </c>
      <c r="J225" s="163">
        <f t="shared" si="105"/>
        <v>0</v>
      </c>
      <c r="K225" s="163">
        <f t="shared" si="105"/>
        <v>0</v>
      </c>
      <c r="L225" s="84">
        <f>F225-J225-K225</f>
        <v>0</v>
      </c>
    </row>
    <row r="226" spans="1:12" ht="17.25" hidden="1" customHeight="1">
      <c r="A226" s="72" t="s">
        <v>393</v>
      </c>
      <c r="B226" s="152" t="s">
        <v>430</v>
      </c>
      <c r="C226" s="152"/>
      <c r="D226" s="163">
        <f t="shared" si="106"/>
        <v>0</v>
      </c>
      <c r="E226" s="163">
        <f t="shared" si="106"/>
        <v>0</v>
      </c>
      <c r="F226" s="205">
        <f>H226+I226</f>
        <v>0</v>
      </c>
      <c r="G226" s="163">
        <f t="shared" si="104"/>
        <v>0</v>
      </c>
      <c r="H226" s="114">
        <f t="shared" si="104"/>
        <v>0</v>
      </c>
      <c r="I226" s="206">
        <f>J226</f>
        <v>0</v>
      </c>
      <c r="J226" s="163">
        <f t="shared" si="105"/>
        <v>0</v>
      </c>
      <c r="K226" s="163">
        <f t="shared" si="105"/>
        <v>0</v>
      </c>
      <c r="L226" s="84">
        <f>F226-J226-K226</f>
        <v>0</v>
      </c>
    </row>
    <row r="227" spans="1:12" ht="20.25" hidden="1" customHeight="1">
      <c r="A227" s="72" t="s">
        <v>395</v>
      </c>
      <c r="B227" s="152" t="s">
        <v>431</v>
      </c>
      <c r="C227" s="152"/>
      <c r="D227" s="163">
        <f t="shared" si="106"/>
        <v>0</v>
      </c>
      <c r="E227" s="163">
        <f t="shared" si="106"/>
        <v>0</v>
      </c>
      <c r="F227" s="205">
        <f>H227+I227</f>
        <v>0</v>
      </c>
      <c r="G227" s="163">
        <f t="shared" si="104"/>
        <v>0</v>
      </c>
      <c r="H227" s="114">
        <f t="shared" si="104"/>
        <v>0</v>
      </c>
      <c r="I227" s="206">
        <f>J227</f>
        <v>0</v>
      </c>
      <c r="J227" s="163">
        <f t="shared" si="105"/>
        <v>0</v>
      </c>
      <c r="K227" s="163">
        <f t="shared" si="105"/>
        <v>0</v>
      </c>
      <c r="L227" s="84">
        <f>F227-J227-K227</f>
        <v>0</v>
      </c>
    </row>
    <row r="228" spans="1:12" ht="25.5" hidden="1" customHeight="1">
      <c r="A228" s="200" t="s">
        <v>432</v>
      </c>
      <c r="B228" s="201" t="s">
        <v>433</v>
      </c>
      <c r="C228" s="201"/>
      <c r="D228" s="202">
        <f t="shared" si="106"/>
        <v>0</v>
      </c>
      <c r="E228" s="202">
        <f t="shared" si="106"/>
        <v>0</v>
      </c>
      <c r="F228" s="202">
        <f>F494</f>
        <v>0</v>
      </c>
      <c r="G228" s="202">
        <f t="shared" ref="G228:H238" si="107">G494</f>
        <v>0</v>
      </c>
      <c r="H228" s="114">
        <f t="shared" si="107"/>
        <v>0</v>
      </c>
      <c r="I228" s="202">
        <f>I494</f>
        <v>0</v>
      </c>
      <c r="J228" s="202">
        <f t="shared" ref="J228:K238" si="108">J494</f>
        <v>0</v>
      </c>
      <c r="K228" s="202">
        <f t="shared" si="108"/>
        <v>0</v>
      </c>
      <c r="L228" s="203">
        <f>L494</f>
        <v>0</v>
      </c>
    </row>
    <row r="229" spans="1:12" ht="17.25" hidden="1" customHeight="1">
      <c r="A229" s="72" t="s">
        <v>391</v>
      </c>
      <c r="B229" s="152" t="s">
        <v>434</v>
      </c>
      <c r="C229" s="152"/>
      <c r="D229" s="163">
        <f t="shared" ref="D229:E238" si="109">D495</f>
        <v>0</v>
      </c>
      <c r="E229" s="163">
        <f t="shared" si="109"/>
        <v>0</v>
      </c>
      <c r="F229" s="205">
        <f>H229+I229</f>
        <v>0</v>
      </c>
      <c r="G229" s="163">
        <f t="shared" si="107"/>
        <v>0</v>
      </c>
      <c r="H229" s="114">
        <f t="shared" si="107"/>
        <v>0</v>
      </c>
      <c r="I229" s="206">
        <f>J229</f>
        <v>0</v>
      </c>
      <c r="J229" s="163">
        <f t="shared" si="108"/>
        <v>0</v>
      </c>
      <c r="K229" s="163">
        <f t="shared" si="108"/>
        <v>0</v>
      </c>
      <c r="L229" s="84">
        <f>F229-J229-K229</f>
        <v>0</v>
      </c>
    </row>
    <row r="230" spans="1:12" ht="17.25" hidden="1" customHeight="1">
      <c r="A230" s="72" t="s">
        <v>393</v>
      </c>
      <c r="B230" s="152" t="s">
        <v>435</v>
      </c>
      <c r="C230" s="152"/>
      <c r="D230" s="163">
        <f t="shared" si="109"/>
        <v>0</v>
      </c>
      <c r="E230" s="163">
        <f t="shared" si="109"/>
        <v>0</v>
      </c>
      <c r="F230" s="205">
        <f>H230+I230</f>
        <v>0</v>
      </c>
      <c r="G230" s="163">
        <f t="shared" si="107"/>
        <v>0</v>
      </c>
      <c r="H230" s="114">
        <f t="shared" si="107"/>
        <v>0</v>
      </c>
      <c r="I230" s="206">
        <f>J230</f>
        <v>0</v>
      </c>
      <c r="J230" s="163">
        <f t="shared" si="108"/>
        <v>0</v>
      </c>
      <c r="K230" s="163">
        <f t="shared" si="108"/>
        <v>0</v>
      </c>
      <c r="L230" s="84">
        <f>F230-J230-K230</f>
        <v>0</v>
      </c>
    </row>
    <row r="231" spans="1:12" ht="16.5" hidden="1" customHeight="1">
      <c r="A231" s="72" t="s">
        <v>395</v>
      </c>
      <c r="B231" s="152" t="s">
        <v>436</v>
      </c>
      <c r="C231" s="152"/>
      <c r="D231" s="163">
        <f t="shared" si="109"/>
        <v>0</v>
      </c>
      <c r="E231" s="163">
        <f t="shared" si="109"/>
        <v>0</v>
      </c>
      <c r="F231" s="205">
        <f>H231+I231</f>
        <v>0</v>
      </c>
      <c r="G231" s="163">
        <f t="shared" si="107"/>
        <v>0</v>
      </c>
      <c r="H231" s="114">
        <f t="shared" si="107"/>
        <v>0</v>
      </c>
      <c r="I231" s="206">
        <f>J231</f>
        <v>0</v>
      </c>
      <c r="J231" s="163">
        <f t="shared" si="108"/>
        <v>0</v>
      </c>
      <c r="K231" s="163">
        <f t="shared" si="108"/>
        <v>0</v>
      </c>
      <c r="L231" s="84">
        <f>F231-J231-K231</f>
        <v>0</v>
      </c>
    </row>
    <row r="232" spans="1:12" ht="27" hidden="1" customHeight="1">
      <c r="A232" s="200" t="s">
        <v>437</v>
      </c>
      <c r="B232" s="201" t="s">
        <v>438</v>
      </c>
      <c r="C232" s="201"/>
      <c r="D232" s="202">
        <f t="shared" si="109"/>
        <v>0</v>
      </c>
      <c r="E232" s="202">
        <f t="shared" si="109"/>
        <v>0</v>
      </c>
      <c r="F232" s="202">
        <f>F498</f>
        <v>0</v>
      </c>
      <c r="G232" s="202">
        <f t="shared" si="107"/>
        <v>0</v>
      </c>
      <c r="H232" s="114">
        <f t="shared" si="107"/>
        <v>0</v>
      </c>
      <c r="I232" s="202">
        <f>I498</f>
        <v>0</v>
      </c>
      <c r="J232" s="202">
        <f t="shared" si="108"/>
        <v>0</v>
      </c>
      <c r="K232" s="202">
        <f t="shared" si="108"/>
        <v>0</v>
      </c>
      <c r="L232" s="203">
        <f>L498</f>
        <v>0</v>
      </c>
    </row>
    <row r="233" spans="1:12" ht="17.25" hidden="1" customHeight="1">
      <c r="A233" s="72" t="s">
        <v>391</v>
      </c>
      <c r="B233" s="152" t="s">
        <v>439</v>
      </c>
      <c r="C233" s="152"/>
      <c r="D233" s="163">
        <f t="shared" si="109"/>
        <v>0</v>
      </c>
      <c r="E233" s="163">
        <f t="shared" si="109"/>
        <v>0</v>
      </c>
      <c r="F233" s="205">
        <f>H233+I233</f>
        <v>0</v>
      </c>
      <c r="G233" s="163">
        <f t="shared" si="107"/>
        <v>0</v>
      </c>
      <c r="H233" s="114">
        <f t="shared" si="107"/>
        <v>0</v>
      </c>
      <c r="I233" s="206">
        <f>J233</f>
        <v>0</v>
      </c>
      <c r="J233" s="163">
        <f t="shared" si="108"/>
        <v>0</v>
      </c>
      <c r="K233" s="163">
        <f t="shared" si="108"/>
        <v>0</v>
      </c>
      <c r="L233" s="84">
        <f>F233-J233-K233</f>
        <v>0</v>
      </c>
    </row>
    <row r="234" spans="1:12" ht="17.25" hidden="1" customHeight="1">
      <c r="A234" s="72" t="s">
        <v>393</v>
      </c>
      <c r="B234" s="152" t="s">
        <v>440</v>
      </c>
      <c r="C234" s="152"/>
      <c r="D234" s="163">
        <f t="shared" si="109"/>
        <v>0</v>
      </c>
      <c r="E234" s="163">
        <f t="shared" si="109"/>
        <v>0</v>
      </c>
      <c r="F234" s="205">
        <f>H234+I234</f>
        <v>0</v>
      </c>
      <c r="G234" s="163">
        <f t="shared" si="107"/>
        <v>0</v>
      </c>
      <c r="H234" s="114">
        <f t="shared" si="107"/>
        <v>0</v>
      </c>
      <c r="I234" s="206">
        <f>J234</f>
        <v>0</v>
      </c>
      <c r="J234" s="163">
        <f t="shared" si="108"/>
        <v>0</v>
      </c>
      <c r="K234" s="163">
        <f t="shared" si="108"/>
        <v>0</v>
      </c>
      <c r="L234" s="84">
        <f>F234-J234-K234</f>
        <v>0</v>
      </c>
    </row>
    <row r="235" spans="1:12" ht="24" hidden="1" customHeight="1">
      <c r="A235" s="72" t="s">
        <v>441</v>
      </c>
      <c r="B235" s="152" t="s">
        <v>442</v>
      </c>
      <c r="C235" s="152"/>
      <c r="D235" s="163">
        <f t="shared" si="109"/>
        <v>0</v>
      </c>
      <c r="E235" s="163">
        <f t="shared" si="109"/>
        <v>0</v>
      </c>
      <c r="F235" s="205">
        <f>H235+I235</f>
        <v>0</v>
      </c>
      <c r="G235" s="163">
        <f t="shared" si="107"/>
        <v>0</v>
      </c>
      <c r="H235" s="114">
        <f t="shared" si="107"/>
        <v>0</v>
      </c>
      <c r="I235" s="206">
        <f>J235</f>
        <v>0</v>
      </c>
      <c r="J235" s="163">
        <f t="shared" si="108"/>
        <v>0</v>
      </c>
      <c r="K235" s="163">
        <f t="shared" si="108"/>
        <v>0</v>
      </c>
      <c r="L235" s="84">
        <f>F235-J235-K235</f>
        <v>0</v>
      </c>
    </row>
    <row r="236" spans="1:12" ht="29.25" hidden="1" customHeight="1">
      <c r="A236" s="200" t="s">
        <v>443</v>
      </c>
      <c r="B236" s="201" t="s">
        <v>444</v>
      </c>
      <c r="C236" s="201"/>
      <c r="D236" s="202">
        <f t="shared" si="109"/>
        <v>0</v>
      </c>
      <c r="E236" s="202">
        <f t="shared" si="109"/>
        <v>0</v>
      </c>
      <c r="F236" s="202">
        <f>F502</f>
        <v>0</v>
      </c>
      <c r="G236" s="202">
        <f t="shared" si="107"/>
        <v>0</v>
      </c>
      <c r="H236" s="114">
        <f t="shared" si="107"/>
        <v>0</v>
      </c>
      <c r="I236" s="202">
        <f>I502</f>
        <v>0</v>
      </c>
      <c r="J236" s="202">
        <f t="shared" si="108"/>
        <v>0</v>
      </c>
      <c r="K236" s="202">
        <f t="shared" si="108"/>
        <v>0</v>
      </c>
      <c r="L236" s="203">
        <f>L502</f>
        <v>0</v>
      </c>
    </row>
    <row r="237" spans="1:12" ht="17.25" hidden="1" customHeight="1">
      <c r="A237" s="72" t="s">
        <v>391</v>
      </c>
      <c r="B237" s="152" t="s">
        <v>445</v>
      </c>
      <c r="C237" s="152"/>
      <c r="D237" s="163">
        <f t="shared" si="109"/>
        <v>0</v>
      </c>
      <c r="E237" s="163">
        <f t="shared" si="109"/>
        <v>0</v>
      </c>
      <c r="F237" s="205">
        <f>H237+I237</f>
        <v>0</v>
      </c>
      <c r="G237" s="163">
        <f t="shared" si="107"/>
        <v>0</v>
      </c>
      <c r="H237" s="114">
        <f t="shared" si="107"/>
        <v>0</v>
      </c>
      <c r="I237" s="206">
        <f>J237</f>
        <v>0</v>
      </c>
      <c r="J237" s="163">
        <f t="shared" si="108"/>
        <v>0</v>
      </c>
      <c r="K237" s="163">
        <f t="shared" si="108"/>
        <v>0</v>
      </c>
      <c r="L237" s="84">
        <f>F237-J237-K237</f>
        <v>0</v>
      </c>
    </row>
    <row r="238" spans="1:12" ht="17.25" hidden="1" customHeight="1">
      <c r="A238" s="72" t="s">
        <v>393</v>
      </c>
      <c r="B238" s="152" t="s">
        <v>446</v>
      </c>
      <c r="C238" s="152"/>
      <c r="D238" s="163">
        <f t="shared" si="109"/>
        <v>0</v>
      </c>
      <c r="E238" s="163">
        <f t="shared" si="109"/>
        <v>0</v>
      </c>
      <c r="F238" s="205">
        <f>H238+I238</f>
        <v>0</v>
      </c>
      <c r="G238" s="163">
        <f t="shared" si="107"/>
        <v>0</v>
      </c>
      <c r="H238" s="114">
        <f t="shared" si="107"/>
        <v>0</v>
      </c>
      <c r="I238" s="206">
        <f>J238</f>
        <v>0</v>
      </c>
      <c r="J238" s="163">
        <f t="shared" si="108"/>
        <v>0</v>
      </c>
      <c r="K238" s="163">
        <f t="shared" si="108"/>
        <v>0</v>
      </c>
      <c r="L238" s="84">
        <f>F238-J238-K238</f>
        <v>0</v>
      </c>
    </row>
    <row r="239" spans="1:12" ht="18.75" hidden="1" customHeight="1">
      <c r="A239" s="53" t="s">
        <v>441</v>
      </c>
      <c r="B239" s="195" t="s">
        <v>447</v>
      </c>
      <c r="C239" s="195"/>
      <c r="D239" s="207">
        <f>D505</f>
        <v>0</v>
      </c>
      <c r="E239" s="207">
        <f>E505</f>
        <v>0</v>
      </c>
      <c r="F239" s="208">
        <f>H239+I239</f>
        <v>0</v>
      </c>
      <c r="G239" s="207">
        <f>G505</f>
        <v>0</v>
      </c>
      <c r="H239" s="209">
        <f>H505</f>
        <v>0</v>
      </c>
      <c r="I239" s="210">
        <f>J239</f>
        <v>0</v>
      </c>
      <c r="J239" s="207">
        <f>J505</f>
        <v>0</v>
      </c>
      <c r="K239" s="207">
        <f>K505</f>
        <v>0</v>
      </c>
      <c r="L239" s="211">
        <f>F239-J239-K239</f>
        <v>0</v>
      </c>
    </row>
    <row r="240" spans="1:12" ht="45" customHeight="1">
      <c r="A240" s="212" t="s">
        <v>448</v>
      </c>
      <c r="B240" s="195" t="s">
        <v>449</v>
      </c>
      <c r="C240" s="195"/>
      <c r="D240" s="207">
        <f>D396</f>
        <v>0</v>
      </c>
      <c r="E240" s="207">
        <f t="shared" ref="E240:L240" si="110">E396</f>
        <v>236000</v>
      </c>
      <c r="F240" s="207">
        <f t="shared" si="110"/>
        <v>191391</v>
      </c>
      <c r="G240" s="207">
        <f t="shared" si="110"/>
        <v>0</v>
      </c>
      <c r="H240" s="207">
        <f t="shared" si="110"/>
        <v>0</v>
      </c>
      <c r="I240" s="207">
        <f t="shared" si="110"/>
        <v>191391</v>
      </c>
      <c r="J240" s="207">
        <f t="shared" si="110"/>
        <v>191391</v>
      </c>
      <c r="K240" s="207">
        <f t="shared" si="110"/>
        <v>0</v>
      </c>
      <c r="L240" s="207">
        <f t="shared" si="110"/>
        <v>0</v>
      </c>
    </row>
    <row r="241" spans="1:12" ht="45" hidden="1" customHeight="1">
      <c r="A241" s="213" t="s">
        <v>385</v>
      </c>
      <c r="B241" s="195" t="s">
        <v>386</v>
      </c>
      <c r="C241" s="195"/>
      <c r="D241" s="207">
        <v>0</v>
      </c>
      <c r="E241" s="207">
        <v>0</v>
      </c>
      <c r="F241" s="207">
        <v>0</v>
      </c>
      <c r="G241" s="207"/>
      <c r="H241" s="207"/>
      <c r="I241" s="207">
        <v>0</v>
      </c>
      <c r="J241" s="207">
        <v>0</v>
      </c>
      <c r="K241" s="207"/>
      <c r="L241" s="207"/>
    </row>
    <row r="242" spans="1:12" ht="24.95" customHeight="1">
      <c r="A242" s="214" t="s">
        <v>450</v>
      </c>
      <c r="B242" s="214" t="s">
        <v>388</v>
      </c>
      <c r="C242" s="214"/>
      <c r="D242" s="215">
        <f>D243+D247</f>
        <v>0</v>
      </c>
      <c r="E242" s="215">
        <f t="shared" ref="E242:L242" si="111">E243+E247</f>
        <v>526822</v>
      </c>
      <c r="F242" s="215">
        <f t="shared" si="111"/>
        <v>284909</v>
      </c>
      <c r="G242" s="215">
        <f t="shared" si="111"/>
        <v>0</v>
      </c>
      <c r="H242" s="215">
        <f t="shared" si="111"/>
        <v>0</v>
      </c>
      <c r="I242" s="215">
        <f t="shared" si="111"/>
        <v>284909</v>
      </c>
      <c r="J242" s="215">
        <f t="shared" si="111"/>
        <v>284909</v>
      </c>
      <c r="K242" s="215">
        <f t="shared" si="111"/>
        <v>0</v>
      </c>
      <c r="L242" s="215">
        <f t="shared" si="111"/>
        <v>0</v>
      </c>
    </row>
    <row r="243" spans="1:12" ht="20.100000000000001" customHeight="1">
      <c r="A243" s="216" t="s">
        <v>451</v>
      </c>
      <c r="B243" s="216" t="s">
        <v>452</v>
      </c>
      <c r="C243" s="216"/>
      <c r="D243" s="217">
        <f>D244+D245+D246</f>
        <v>0</v>
      </c>
      <c r="E243" s="217">
        <f t="shared" ref="E243:L243" si="112">E244+E245+E246</f>
        <v>43000</v>
      </c>
      <c r="F243" s="217">
        <f t="shared" si="112"/>
        <v>42998</v>
      </c>
      <c r="G243" s="217">
        <f t="shared" si="112"/>
        <v>0</v>
      </c>
      <c r="H243" s="217">
        <f t="shared" si="112"/>
        <v>0</v>
      </c>
      <c r="I243" s="217">
        <f t="shared" si="112"/>
        <v>42998</v>
      </c>
      <c r="J243" s="217">
        <f t="shared" si="112"/>
        <v>42998</v>
      </c>
      <c r="K243" s="217">
        <f t="shared" si="112"/>
        <v>0</v>
      </c>
      <c r="L243" s="217">
        <f t="shared" si="112"/>
        <v>0</v>
      </c>
    </row>
    <row r="244" spans="1:12" ht="20.100000000000001" customHeight="1">
      <c r="A244" s="218" t="s">
        <v>391</v>
      </c>
      <c r="B244" s="195" t="s">
        <v>453</v>
      </c>
      <c r="C244" s="195"/>
      <c r="D244" s="207"/>
      <c r="E244" s="207"/>
      <c r="F244" s="207"/>
      <c r="G244" s="207"/>
      <c r="H244" s="207"/>
      <c r="I244" s="207"/>
      <c r="J244" s="207"/>
      <c r="K244" s="207"/>
      <c r="L244" s="207"/>
    </row>
    <row r="245" spans="1:12" ht="20.100000000000001" customHeight="1">
      <c r="A245" s="218" t="s">
        <v>393</v>
      </c>
      <c r="B245" s="195" t="s">
        <v>454</v>
      </c>
      <c r="C245" s="195"/>
      <c r="D245" s="207"/>
      <c r="E245" s="207"/>
      <c r="F245" s="207"/>
      <c r="G245" s="207"/>
      <c r="H245" s="207"/>
      <c r="I245" s="207"/>
      <c r="J245" s="207"/>
      <c r="K245" s="207"/>
      <c r="L245" s="207"/>
    </row>
    <row r="246" spans="1:12" ht="20.100000000000001" customHeight="1">
      <c r="A246" s="218" t="s">
        <v>395</v>
      </c>
      <c r="B246" s="195" t="s">
        <v>455</v>
      </c>
      <c r="C246" s="195"/>
      <c r="D246" s="207"/>
      <c r="E246" s="207">
        <f>E521</f>
        <v>43000</v>
      </c>
      <c r="F246" s="207">
        <f>H246+I246</f>
        <v>42998</v>
      </c>
      <c r="G246" s="207"/>
      <c r="H246" s="207"/>
      <c r="I246" s="207">
        <f>J246</f>
        <v>42998</v>
      </c>
      <c r="J246" s="207">
        <f>J521</f>
        <v>42998</v>
      </c>
      <c r="K246" s="207"/>
      <c r="L246" s="207"/>
    </row>
    <row r="247" spans="1:12" ht="48" customHeight="1">
      <c r="A247" s="216" t="s">
        <v>456</v>
      </c>
      <c r="B247" s="219" t="s">
        <v>457</v>
      </c>
      <c r="C247" s="195"/>
      <c r="D247" s="220">
        <f>D248</f>
        <v>0</v>
      </c>
      <c r="E247" s="220">
        <f t="shared" ref="E247:L247" si="113">E248</f>
        <v>483822</v>
      </c>
      <c r="F247" s="220">
        <f t="shared" si="113"/>
        <v>241911</v>
      </c>
      <c r="G247" s="220">
        <f t="shared" si="113"/>
        <v>0</v>
      </c>
      <c r="H247" s="220">
        <f t="shared" si="113"/>
        <v>0</v>
      </c>
      <c r="I247" s="220">
        <f t="shared" si="113"/>
        <v>241911</v>
      </c>
      <c r="J247" s="220">
        <f t="shared" si="113"/>
        <v>241911</v>
      </c>
      <c r="K247" s="220">
        <f t="shared" si="113"/>
        <v>0</v>
      </c>
      <c r="L247" s="220">
        <f t="shared" si="113"/>
        <v>0</v>
      </c>
    </row>
    <row r="248" spans="1:12" ht="20.100000000000001" customHeight="1">
      <c r="A248" s="218" t="s">
        <v>395</v>
      </c>
      <c r="B248" s="221" t="s">
        <v>458</v>
      </c>
      <c r="C248" s="195"/>
      <c r="D248" s="207">
        <f>D523</f>
        <v>0</v>
      </c>
      <c r="E248" s="207">
        <f t="shared" ref="E248:L248" si="114">E523</f>
        <v>483822</v>
      </c>
      <c r="F248" s="207">
        <f t="shared" si="114"/>
        <v>241911</v>
      </c>
      <c r="G248" s="207">
        <f t="shared" si="114"/>
        <v>0</v>
      </c>
      <c r="H248" s="207">
        <f t="shared" si="114"/>
        <v>0</v>
      </c>
      <c r="I248" s="207">
        <f t="shared" si="114"/>
        <v>241911</v>
      </c>
      <c r="J248" s="207">
        <f t="shared" si="114"/>
        <v>241911</v>
      </c>
      <c r="K248" s="207">
        <f t="shared" si="114"/>
        <v>0</v>
      </c>
      <c r="L248" s="207">
        <f t="shared" si="114"/>
        <v>0</v>
      </c>
    </row>
    <row r="249" spans="1:12" ht="35.1" customHeight="1">
      <c r="A249" s="74" t="s">
        <v>459</v>
      </c>
      <c r="B249" s="199" t="s">
        <v>24</v>
      </c>
      <c r="C249" s="199"/>
      <c r="D249" s="144">
        <f>D250+D254+D258+D262</f>
        <v>16270372</v>
      </c>
      <c r="E249" s="144">
        <f t="shared" ref="E249:L249" si="115">E250+E254+E258+E262</f>
        <v>12714270</v>
      </c>
      <c r="F249" s="144">
        <f t="shared" si="115"/>
        <v>5991955</v>
      </c>
      <c r="G249" s="144">
        <f t="shared" si="115"/>
        <v>0</v>
      </c>
      <c r="H249" s="144">
        <f t="shared" si="115"/>
        <v>0</v>
      </c>
      <c r="I249" s="144">
        <f t="shared" si="115"/>
        <v>5991955</v>
      </c>
      <c r="J249" s="144">
        <f t="shared" si="115"/>
        <v>5991955</v>
      </c>
      <c r="K249" s="144">
        <f t="shared" si="115"/>
        <v>0</v>
      </c>
      <c r="L249" s="144">
        <f t="shared" si="115"/>
        <v>0</v>
      </c>
    </row>
    <row r="250" spans="1:12" ht="24.95" customHeight="1">
      <c r="A250" s="200" t="s">
        <v>460</v>
      </c>
      <c r="B250" s="201" t="s">
        <v>461</v>
      </c>
      <c r="C250" s="201"/>
      <c r="D250" s="222">
        <f>D251+D252+D253</f>
        <v>16270372</v>
      </c>
      <c r="E250" s="222">
        <f>E251+E252+E253</f>
        <v>12602769</v>
      </c>
      <c r="F250" s="205">
        <f>H250+I250</f>
        <v>5884701</v>
      </c>
      <c r="G250" s="222">
        <f>G251+G252+G253</f>
        <v>0</v>
      </c>
      <c r="H250" s="145">
        <f>H251+H252+H253</f>
        <v>0</v>
      </c>
      <c r="I250" s="222">
        <f>I251+I252+I253</f>
        <v>5884701</v>
      </c>
      <c r="J250" s="222">
        <f>J251+J252+J253</f>
        <v>5884701</v>
      </c>
      <c r="K250" s="222">
        <f>K251+K252+K253</f>
        <v>0</v>
      </c>
      <c r="L250" s="223">
        <f>F250-J250-K250</f>
        <v>0</v>
      </c>
    </row>
    <row r="251" spans="1:12" ht="18.75" customHeight="1">
      <c r="A251" s="72" t="s">
        <v>391</v>
      </c>
      <c r="B251" s="152" t="s">
        <v>462</v>
      </c>
      <c r="C251" s="152"/>
      <c r="D251" s="224">
        <f t="shared" ref="D251:L253" si="116">D526</f>
        <v>8445172</v>
      </c>
      <c r="E251" s="224">
        <f t="shared" si="116"/>
        <v>0</v>
      </c>
      <c r="F251" s="224">
        <f t="shared" si="116"/>
        <v>0</v>
      </c>
      <c r="G251" s="224">
        <f t="shared" si="116"/>
        <v>0</v>
      </c>
      <c r="H251" s="145">
        <f t="shared" si="116"/>
        <v>0</v>
      </c>
      <c r="I251" s="224">
        <f t="shared" si="116"/>
        <v>0</v>
      </c>
      <c r="J251" s="224">
        <f t="shared" si="116"/>
        <v>0</v>
      </c>
      <c r="K251" s="224">
        <f t="shared" si="116"/>
        <v>0</v>
      </c>
      <c r="L251" s="224">
        <f t="shared" si="116"/>
        <v>0</v>
      </c>
    </row>
    <row r="252" spans="1:12" ht="18.75" customHeight="1">
      <c r="A252" s="72" t="s">
        <v>393</v>
      </c>
      <c r="B252" s="152" t="s">
        <v>463</v>
      </c>
      <c r="C252" s="152"/>
      <c r="D252" s="224">
        <f t="shared" si="116"/>
        <v>7825200</v>
      </c>
      <c r="E252" s="224">
        <f t="shared" si="116"/>
        <v>12602769</v>
      </c>
      <c r="F252" s="224">
        <f t="shared" si="116"/>
        <v>5884701</v>
      </c>
      <c r="G252" s="224">
        <f t="shared" si="116"/>
        <v>0</v>
      </c>
      <c r="H252" s="145">
        <f t="shared" si="116"/>
        <v>0</v>
      </c>
      <c r="I252" s="224">
        <f t="shared" si="116"/>
        <v>5884701</v>
      </c>
      <c r="J252" s="224">
        <f t="shared" si="116"/>
        <v>5884701</v>
      </c>
      <c r="K252" s="224">
        <f t="shared" si="116"/>
        <v>0</v>
      </c>
      <c r="L252" s="224">
        <f t="shared" si="116"/>
        <v>0</v>
      </c>
    </row>
    <row r="253" spans="1:12" ht="18.75" customHeight="1">
      <c r="A253" s="72" t="s">
        <v>395</v>
      </c>
      <c r="B253" s="152" t="s">
        <v>464</v>
      </c>
      <c r="C253" s="152"/>
      <c r="D253" s="224">
        <f t="shared" si="116"/>
        <v>0</v>
      </c>
      <c r="E253" s="224">
        <f t="shared" si="116"/>
        <v>0</v>
      </c>
      <c r="F253" s="224">
        <f t="shared" si="116"/>
        <v>0</v>
      </c>
      <c r="G253" s="224">
        <f t="shared" si="116"/>
        <v>0</v>
      </c>
      <c r="H253" s="145">
        <f t="shared" si="116"/>
        <v>0</v>
      </c>
      <c r="I253" s="224">
        <f t="shared" si="116"/>
        <v>0</v>
      </c>
      <c r="J253" s="224">
        <f t="shared" si="116"/>
        <v>0</v>
      </c>
      <c r="K253" s="224">
        <f t="shared" si="116"/>
        <v>0</v>
      </c>
      <c r="L253" s="224">
        <f t="shared" si="116"/>
        <v>0</v>
      </c>
    </row>
    <row r="254" spans="1:12" ht="24.95" customHeight="1">
      <c r="A254" s="200" t="s">
        <v>465</v>
      </c>
      <c r="B254" s="201" t="s">
        <v>466</v>
      </c>
      <c r="C254" s="201"/>
      <c r="D254" s="222">
        <f>D255+D256+D257</f>
        <v>0</v>
      </c>
      <c r="E254" s="222">
        <f>E255+E256+E257</f>
        <v>1000</v>
      </c>
      <c r="F254" s="222">
        <f>F255+F256+F257</f>
        <v>425</v>
      </c>
      <c r="G254" s="205">
        <f t="shared" ref="G254:L254" si="117">G255+G256+G257</f>
        <v>0</v>
      </c>
      <c r="H254" s="43">
        <f t="shared" si="117"/>
        <v>0</v>
      </c>
      <c r="I254" s="222">
        <f t="shared" si="117"/>
        <v>425</v>
      </c>
      <c r="J254" s="222">
        <f t="shared" si="117"/>
        <v>425</v>
      </c>
      <c r="K254" s="205">
        <f t="shared" si="117"/>
        <v>0</v>
      </c>
      <c r="L254" s="205">
        <f t="shared" si="117"/>
        <v>0</v>
      </c>
    </row>
    <row r="255" spans="1:12" ht="18.75" customHeight="1">
      <c r="A255" s="72" t="s">
        <v>391</v>
      </c>
      <c r="B255" s="152" t="s">
        <v>467</v>
      </c>
      <c r="C255" s="152"/>
      <c r="D255" s="224">
        <f t="shared" ref="D255:L257" si="118">D530</f>
        <v>0</v>
      </c>
      <c r="E255" s="224">
        <f t="shared" si="118"/>
        <v>0</v>
      </c>
      <c r="F255" s="224">
        <f t="shared" si="118"/>
        <v>0</v>
      </c>
      <c r="G255" s="224">
        <f t="shared" si="118"/>
        <v>0</v>
      </c>
      <c r="H255" s="225">
        <f t="shared" si="118"/>
        <v>0</v>
      </c>
      <c r="I255" s="224">
        <f t="shared" si="118"/>
        <v>0</v>
      </c>
      <c r="J255" s="224">
        <f t="shared" si="118"/>
        <v>0</v>
      </c>
      <c r="K255" s="224">
        <f t="shared" si="118"/>
        <v>0</v>
      </c>
      <c r="L255" s="224">
        <f t="shared" si="118"/>
        <v>0</v>
      </c>
    </row>
    <row r="256" spans="1:12" ht="18.75" customHeight="1">
      <c r="A256" s="72" t="s">
        <v>393</v>
      </c>
      <c r="B256" s="152" t="s">
        <v>468</v>
      </c>
      <c r="C256" s="152"/>
      <c r="D256" s="224">
        <f t="shared" si="118"/>
        <v>0</v>
      </c>
      <c r="E256" s="224">
        <f t="shared" si="118"/>
        <v>1000</v>
      </c>
      <c r="F256" s="224">
        <f t="shared" si="118"/>
        <v>425</v>
      </c>
      <c r="G256" s="224">
        <f t="shared" si="118"/>
        <v>0</v>
      </c>
      <c r="H256" s="225">
        <f t="shared" si="118"/>
        <v>0</v>
      </c>
      <c r="I256" s="224">
        <f t="shared" si="118"/>
        <v>425</v>
      </c>
      <c r="J256" s="224">
        <f t="shared" si="118"/>
        <v>425</v>
      </c>
      <c r="K256" s="224">
        <f t="shared" si="118"/>
        <v>0</v>
      </c>
      <c r="L256" s="224">
        <f t="shared" si="118"/>
        <v>0</v>
      </c>
    </row>
    <row r="257" spans="1:12" ht="18.75" customHeight="1">
      <c r="A257" s="72" t="s">
        <v>395</v>
      </c>
      <c r="B257" s="152" t="s">
        <v>469</v>
      </c>
      <c r="C257" s="152"/>
      <c r="D257" s="224">
        <f t="shared" si="118"/>
        <v>0</v>
      </c>
      <c r="E257" s="224">
        <f t="shared" si="118"/>
        <v>0</v>
      </c>
      <c r="F257" s="66">
        <f>H257+I257</f>
        <v>0</v>
      </c>
      <c r="G257" s="224"/>
      <c r="H257" s="225"/>
      <c r="I257" s="66">
        <f>J257</f>
        <v>0</v>
      </c>
      <c r="J257" s="224">
        <f>J532</f>
        <v>0</v>
      </c>
      <c r="K257" s="224">
        <v>0</v>
      </c>
      <c r="L257" s="226">
        <f>F257-J257-K257</f>
        <v>0</v>
      </c>
    </row>
    <row r="258" spans="1:12" ht="18.75" customHeight="1">
      <c r="A258" s="200" t="s">
        <v>470</v>
      </c>
      <c r="B258" s="201" t="s">
        <v>471</v>
      </c>
      <c r="C258" s="201"/>
      <c r="D258" s="222">
        <f>D259+D260+D261</f>
        <v>0</v>
      </c>
      <c r="E258" s="222">
        <f t="shared" ref="E258:L258" si="119">E259+E260+E261</f>
        <v>90000</v>
      </c>
      <c r="F258" s="222">
        <f t="shared" si="119"/>
        <v>86328</v>
      </c>
      <c r="G258" s="222">
        <f t="shared" si="119"/>
        <v>0</v>
      </c>
      <c r="H258" s="145">
        <f t="shared" si="119"/>
        <v>0</v>
      </c>
      <c r="I258" s="222">
        <f t="shared" si="119"/>
        <v>86328</v>
      </c>
      <c r="J258" s="222">
        <f t="shared" si="119"/>
        <v>86328</v>
      </c>
      <c r="K258" s="222">
        <f t="shared" si="119"/>
        <v>0</v>
      </c>
      <c r="L258" s="222">
        <f t="shared" si="119"/>
        <v>0</v>
      </c>
    </row>
    <row r="259" spans="1:12" ht="18.75" customHeight="1">
      <c r="A259" s="72" t="s">
        <v>391</v>
      </c>
      <c r="B259" s="152" t="s">
        <v>472</v>
      </c>
      <c r="C259" s="152"/>
      <c r="D259" s="224">
        <f>D534</f>
        <v>0</v>
      </c>
      <c r="E259" s="224">
        <f t="shared" ref="E259:L259" si="120">E534</f>
        <v>0</v>
      </c>
      <c r="F259" s="224">
        <f t="shared" si="120"/>
        <v>0</v>
      </c>
      <c r="G259" s="224">
        <f t="shared" si="120"/>
        <v>0</v>
      </c>
      <c r="H259" s="224">
        <f t="shared" si="120"/>
        <v>0</v>
      </c>
      <c r="I259" s="224">
        <f t="shared" si="120"/>
        <v>0</v>
      </c>
      <c r="J259" s="224">
        <f t="shared" si="120"/>
        <v>0</v>
      </c>
      <c r="K259" s="224">
        <f t="shared" si="120"/>
        <v>0</v>
      </c>
      <c r="L259" s="224">
        <f t="shared" si="120"/>
        <v>0</v>
      </c>
    </row>
    <row r="260" spans="1:12" ht="18.75" customHeight="1">
      <c r="A260" s="72" t="s">
        <v>393</v>
      </c>
      <c r="B260" s="152" t="s">
        <v>473</v>
      </c>
      <c r="C260" s="152"/>
      <c r="D260" s="224">
        <f t="shared" ref="D260:L261" si="121">D535</f>
        <v>0</v>
      </c>
      <c r="E260" s="224">
        <f t="shared" si="121"/>
        <v>90000</v>
      </c>
      <c r="F260" s="224">
        <f t="shared" si="121"/>
        <v>86328</v>
      </c>
      <c r="G260" s="224">
        <f t="shared" si="121"/>
        <v>0</v>
      </c>
      <c r="H260" s="224">
        <f t="shared" si="121"/>
        <v>0</v>
      </c>
      <c r="I260" s="224">
        <f t="shared" si="121"/>
        <v>86328</v>
      </c>
      <c r="J260" s="224">
        <f t="shared" si="121"/>
        <v>86328</v>
      </c>
      <c r="K260" s="224">
        <f t="shared" si="121"/>
        <v>0</v>
      </c>
      <c r="L260" s="224">
        <f t="shared" si="121"/>
        <v>0</v>
      </c>
    </row>
    <row r="261" spans="1:12" ht="18.75" customHeight="1">
      <c r="A261" s="72" t="s">
        <v>395</v>
      </c>
      <c r="B261" s="152" t="s">
        <v>474</v>
      </c>
      <c r="C261" s="152"/>
      <c r="D261" s="224">
        <f t="shared" si="121"/>
        <v>0</v>
      </c>
      <c r="E261" s="224">
        <f t="shared" si="121"/>
        <v>0</v>
      </c>
      <c r="F261" s="224">
        <f t="shared" si="121"/>
        <v>0</v>
      </c>
      <c r="G261" s="224">
        <f t="shared" si="121"/>
        <v>0</v>
      </c>
      <c r="H261" s="224">
        <f t="shared" si="121"/>
        <v>0</v>
      </c>
      <c r="I261" s="224">
        <f t="shared" si="121"/>
        <v>0</v>
      </c>
      <c r="J261" s="224">
        <f t="shared" si="121"/>
        <v>0</v>
      </c>
      <c r="K261" s="224">
        <f t="shared" si="121"/>
        <v>0</v>
      </c>
      <c r="L261" s="224">
        <f t="shared" si="121"/>
        <v>0</v>
      </c>
    </row>
    <row r="262" spans="1:12" ht="42.75" customHeight="1">
      <c r="A262" s="227" t="s">
        <v>475</v>
      </c>
      <c r="B262" s="201" t="s">
        <v>476</v>
      </c>
      <c r="C262" s="152"/>
      <c r="D262" s="228">
        <f>D263+D264+D265</f>
        <v>0</v>
      </c>
      <c r="E262" s="228">
        <f t="shared" ref="E262:L262" si="122">E263+E264+E265</f>
        <v>20501</v>
      </c>
      <c r="F262" s="228">
        <f t="shared" si="122"/>
        <v>20501</v>
      </c>
      <c r="G262" s="228">
        <f t="shared" si="122"/>
        <v>0</v>
      </c>
      <c r="H262" s="228">
        <f t="shared" si="122"/>
        <v>0</v>
      </c>
      <c r="I262" s="228">
        <f t="shared" si="122"/>
        <v>20501</v>
      </c>
      <c r="J262" s="228">
        <f t="shared" si="122"/>
        <v>20501</v>
      </c>
      <c r="K262" s="228">
        <f t="shared" si="122"/>
        <v>0</v>
      </c>
      <c r="L262" s="228">
        <f t="shared" si="122"/>
        <v>0</v>
      </c>
    </row>
    <row r="263" spans="1:12" ht="18.75" customHeight="1">
      <c r="A263" s="72" t="s">
        <v>391</v>
      </c>
      <c r="B263" s="152" t="s">
        <v>477</v>
      </c>
      <c r="C263" s="152"/>
      <c r="D263" s="163">
        <f>D538</f>
        <v>0</v>
      </c>
      <c r="E263" s="163">
        <f t="shared" ref="E263:L263" si="123">E538</f>
        <v>0</v>
      </c>
      <c r="F263" s="163">
        <f t="shared" si="123"/>
        <v>0</v>
      </c>
      <c r="G263" s="163">
        <f t="shared" si="123"/>
        <v>0</v>
      </c>
      <c r="H263" s="163">
        <f t="shared" si="123"/>
        <v>0</v>
      </c>
      <c r="I263" s="163">
        <f t="shared" si="123"/>
        <v>0</v>
      </c>
      <c r="J263" s="163">
        <f t="shared" si="123"/>
        <v>0</v>
      </c>
      <c r="K263" s="163">
        <f t="shared" si="123"/>
        <v>0</v>
      </c>
      <c r="L263" s="163">
        <f t="shared" si="123"/>
        <v>0</v>
      </c>
    </row>
    <row r="264" spans="1:12" ht="18.75" customHeight="1">
      <c r="A264" s="72" t="s">
        <v>393</v>
      </c>
      <c r="B264" s="152" t="s">
        <v>478</v>
      </c>
      <c r="C264" s="152"/>
      <c r="D264" s="163">
        <f t="shared" ref="D264:L265" si="124">D539</f>
        <v>0</v>
      </c>
      <c r="E264" s="163">
        <f t="shared" si="124"/>
        <v>20501</v>
      </c>
      <c r="F264" s="163">
        <f t="shared" si="124"/>
        <v>20501</v>
      </c>
      <c r="G264" s="163">
        <f t="shared" si="124"/>
        <v>0</v>
      </c>
      <c r="H264" s="163">
        <f t="shared" si="124"/>
        <v>0</v>
      </c>
      <c r="I264" s="163">
        <f t="shared" si="124"/>
        <v>20501</v>
      </c>
      <c r="J264" s="163">
        <f t="shared" si="124"/>
        <v>20501</v>
      </c>
      <c r="K264" s="163">
        <f t="shared" si="124"/>
        <v>0</v>
      </c>
      <c r="L264" s="163">
        <f t="shared" si="124"/>
        <v>0</v>
      </c>
    </row>
    <row r="265" spans="1:12" ht="18.75" customHeight="1" thickBot="1">
      <c r="A265" s="72" t="s">
        <v>395</v>
      </c>
      <c r="B265" s="152" t="s">
        <v>479</v>
      </c>
      <c r="C265" s="152"/>
      <c r="D265" s="163">
        <f t="shared" si="124"/>
        <v>0</v>
      </c>
      <c r="E265" s="163">
        <f t="shared" si="124"/>
        <v>0</v>
      </c>
      <c r="F265" s="163">
        <f t="shared" si="124"/>
        <v>0</v>
      </c>
      <c r="G265" s="163">
        <f t="shared" si="124"/>
        <v>0</v>
      </c>
      <c r="H265" s="163">
        <f t="shared" si="124"/>
        <v>0</v>
      </c>
      <c r="I265" s="163">
        <f t="shared" si="124"/>
        <v>0</v>
      </c>
      <c r="J265" s="163">
        <f t="shared" si="124"/>
        <v>0</v>
      </c>
      <c r="K265" s="163">
        <f t="shared" si="124"/>
        <v>0</v>
      </c>
      <c r="L265" s="163">
        <f t="shared" si="124"/>
        <v>0</v>
      </c>
    </row>
    <row r="266" spans="1:12" ht="18.75" hidden="1" customHeight="1">
      <c r="A266" s="229"/>
      <c r="B266" s="230"/>
      <c r="C266" s="230"/>
      <c r="D266" s="231"/>
      <c r="E266" s="231"/>
      <c r="F266" s="232"/>
      <c r="G266" s="231"/>
      <c r="H266" s="233"/>
      <c r="I266" s="234"/>
      <c r="J266" s="231"/>
      <c r="K266" s="231"/>
      <c r="L266" s="235"/>
    </row>
    <row r="267" spans="1:12" ht="18.75" hidden="1" customHeight="1">
      <c r="A267" s="229"/>
      <c r="B267" s="230"/>
      <c r="C267" s="230"/>
      <c r="D267" s="231"/>
      <c r="E267" s="231"/>
      <c r="F267" s="232"/>
      <c r="G267" s="231"/>
      <c r="H267" s="233"/>
      <c r="I267" s="234"/>
      <c r="J267" s="231"/>
      <c r="K267" s="231"/>
      <c r="L267" s="235"/>
    </row>
    <row r="268" spans="1:12" ht="18.75" hidden="1" customHeight="1">
      <c r="A268" s="229"/>
      <c r="B268" s="230"/>
      <c r="C268" s="230"/>
      <c r="D268" s="231"/>
      <c r="E268" s="231"/>
      <c r="F268" s="232"/>
      <c r="G268" s="231"/>
      <c r="H268" s="233"/>
      <c r="I268" s="234"/>
      <c r="J268" s="231"/>
      <c r="K268" s="231"/>
      <c r="L268" s="235"/>
    </row>
    <row r="269" spans="1:12" ht="18.75" hidden="1" customHeight="1" thickBot="1">
      <c r="A269" s="229"/>
      <c r="B269" s="230"/>
      <c r="C269" s="230"/>
      <c r="D269" s="231"/>
      <c r="E269" s="231"/>
      <c r="F269" s="232"/>
      <c r="G269" s="231"/>
      <c r="H269" s="233"/>
      <c r="I269" s="234"/>
      <c r="J269" s="231"/>
      <c r="K269" s="231"/>
      <c r="L269" s="235"/>
    </row>
    <row r="270" spans="1:12" ht="30.75" thickBot="1">
      <c r="A270" s="236" t="s">
        <v>480</v>
      </c>
      <c r="B270" s="237" t="s">
        <v>22</v>
      </c>
      <c r="C270" s="238"/>
      <c r="D270" s="239">
        <f t="shared" ref="D270:L270" si="125">D272+D365+D373</f>
        <v>309078517</v>
      </c>
      <c r="E270" s="239">
        <f t="shared" si="125"/>
        <v>355289371</v>
      </c>
      <c r="F270" s="239">
        <f t="shared" si="125"/>
        <v>419916504</v>
      </c>
      <c r="G270" s="239">
        <f t="shared" si="125"/>
        <v>0</v>
      </c>
      <c r="H270" s="240">
        <f t="shared" si="125"/>
        <v>66291553</v>
      </c>
      <c r="I270" s="239">
        <f t="shared" si="125"/>
        <v>353624951</v>
      </c>
      <c r="J270" s="239">
        <f t="shared" si="125"/>
        <v>342554690</v>
      </c>
      <c r="K270" s="239">
        <f t="shared" si="125"/>
        <v>0</v>
      </c>
      <c r="L270" s="239">
        <f t="shared" si="125"/>
        <v>77361814</v>
      </c>
    </row>
    <row r="271" spans="1:12" ht="15">
      <c r="A271" s="241" t="s">
        <v>481</v>
      </c>
      <c r="B271" s="242" t="s">
        <v>24</v>
      </c>
      <c r="C271" s="152"/>
      <c r="D271" s="243">
        <f t="shared" ref="D271:L271" si="126">D272-D305-D361+D365</f>
        <v>268116317</v>
      </c>
      <c r="E271" s="243">
        <f t="shared" si="126"/>
        <v>286120256</v>
      </c>
      <c r="F271" s="243">
        <f t="shared" si="126"/>
        <v>350890826</v>
      </c>
      <c r="G271" s="148">
        <f t="shared" si="126"/>
        <v>0</v>
      </c>
      <c r="H271" s="244">
        <f t="shared" si="126"/>
        <v>66291553</v>
      </c>
      <c r="I271" s="243">
        <f t="shared" si="126"/>
        <v>284599273</v>
      </c>
      <c r="J271" s="243">
        <f t="shared" si="126"/>
        <v>273529012</v>
      </c>
      <c r="K271" s="243">
        <f t="shared" si="126"/>
        <v>0</v>
      </c>
      <c r="L271" s="243">
        <f t="shared" si="126"/>
        <v>77361814</v>
      </c>
    </row>
    <row r="272" spans="1:12" ht="20.25" customHeight="1">
      <c r="A272" s="245" t="s">
        <v>482</v>
      </c>
      <c r="B272" s="246" t="s">
        <v>26</v>
      </c>
      <c r="C272" s="152"/>
      <c r="D272" s="148">
        <f t="shared" ref="D272:L272" si="127">D273+D325</f>
        <v>303289317</v>
      </c>
      <c r="E272" s="148">
        <f t="shared" si="127"/>
        <v>347748371</v>
      </c>
      <c r="F272" s="148">
        <f t="shared" si="127"/>
        <v>412443473</v>
      </c>
      <c r="G272" s="148">
        <f t="shared" si="127"/>
        <v>0</v>
      </c>
      <c r="H272" s="114">
        <f t="shared" si="127"/>
        <v>66291553</v>
      </c>
      <c r="I272" s="148">
        <f t="shared" si="127"/>
        <v>346151920</v>
      </c>
      <c r="J272" s="148">
        <f t="shared" si="127"/>
        <v>335081659</v>
      </c>
      <c r="K272" s="148">
        <f t="shared" si="127"/>
        <v>0</v>
      </c>
      <c r="L272" s="148">
        <f t="shared" si="127"/>
        <v>77361814</v>
      </c>
    </row>
    <row r="273" spans="1:12" ht="25.5">
      <c r="A273" s="247" t="s">
        <v>483</v>
      </c>
      <c r="B273" s="156" t="s">
        <v>28</v>
      </c>
      <c r="C273" s="152"/>
      <c r="D273" s="148">
        <f t="shared" ref="D273:L273" si="128">D274+D291+D293+D304+D322</f>
        <v>317393818</v>
      </c>
      <c r="E273" s="148">
        <f t="shared" si="128"/>
        <v>345631743</v>
      </c>
      <c r="F273" s="148">
        <f t="shared" si="128"/>
        <v>383320272</v>
      </c>
      <c r="G273" s="148">
        <f t="shared" si="128"/>
        <v>0</v>
      </c>
      <c r="H273" s="114">
        <f t="shared" si="128"/>
        <v>49326277</v>
      </c>
      <c r="I273" s="148">
        <f t="shared" si="128"/>
        <v>333993995</v>
      </c>
      <c r="J273" s="148">
        <f t="shared" si="128"/>
        <v>335797271</v>
      </c>
      <c r="K273" s="148">
        <f t="shared" si="128"/>
        <v>0</v>
      </c>
      <c r="L273" s="148">
        <f t="shared" si="128"/>
        <v>47523001</v>
      </c>
    </row>
    <row r="274" spans="1:12" ht="27.75" customHeight="1">
      <c r="A274" s="248" t="s">
        <v>484</v>
      </c>
      <c r="B274" s="156" t="s">
        <v>30</v>
      </c>
      <c r="C274" s="152"/>
      <c r="D274" s="148">
        <f t="shared" ref="D274:L274" si="129">D275+D278+D287</f>
        <v>177352204</v>
      </c>
      <c r="E274" s="148">
        <f t="shared" si="129"/>
        <v>187695908</v>
      </c>
      <c r="F274" s="148">
        <f t="shared" si="129"/>
        <v>176047085</v>
      </c>
      <c r="G274" s="148">
        <f t="shared" si="129"/>
        <v>0</v>
      </c>
      <c r="H274" s="114">
        <f t="shared" si="129"/>
        <v>0</v>
      </c>
      <c r="I274" s="148">
        <f t="shared" si="129"/>
        <v>176047085</v>
      </c>
      <c r="J274" s="148">
        <f t="shared" si="129"/>
        <v>176047085</v>
      </c>
      <c r="K274" s="148">
        <f t="shared" si="129"/>
        <v>0</v>
      </c>
      <c r="L274" s="148">
        <f t="shared" si="129"/>
        <v>0</v>
      </c>
    </row>
    <row r="275" spans="1:12" ht="27.75" customHeight="1">
      <c r="A275" s="247" t="s">
        <v>485</v>
      </c>
      <c r="B275" s="156" t="s">
        <v>32</v>
      </c>
      <c r="C275" s="152"/>
      <c r="D275" s="148">
        <f t="shared" ref="D275:L276" si="130">D276</f>
        <v>22100000</v>
      </c>
      <c r="E275" s="148">
        <f t="shared" si="130"/>
        <v>22100000</v>
      </c>
      <c r="F275" s="249">
        <f t="shared" si="130"/>
        <v>13792182</v>
      </c>
      <c r="G275" s="249">
        <f t="shared" si="130"/>
        <v>0</v>
      </c>
      <c r="H275" s="250">
        <f t="shared" si="130"/>
        <v>0</v>
      </c>
      <c r="I275" s="249">
        <f t="shared" si="130"/>
        <v>13792182</v>
      </c>
      <c r="J275" s="249">
        <f t="shared" si="130"/>
        <v>13792182</v>
      </c>
      <c r="K275" s="249">
        <f t="shared" si="130"/>
        <v>0</v>
      </c>
      <c r="L275" s="251">
        <f t="shared" si="130"/>
        <v>0</v>
      </c>
    </row>
    <row r="276" spans="1:12" ht="16.5" customHeight="1">
      <c r="A276" s="252" t="s">
        <v>486</v>
      </c>
      <c r="B276" s="253" t="s">
        <v>34</v>
      </c>
      <c r="C276" s="254"/>
      <c r="D276" s="255">
        <f t="shared" si="130"/>
        <v>22100000</v>
      </c>
      <c r="E276" s="255">
        <f t="shared" si="130"/>
        <v>22100000</v>
      </c>
      <c r="F276" s="255">
        <f t="shared" si="130"/>
        <v>13792182</v>
      </c>
      <c r="G276" s="255">
        <f t="shared" si="130"/>
        <v>0</v>
      </c>
      <c r="H276" s="255">
        <f t="shared" si="130"/>
        <v>0</v>
      </c>
      <c r="I276" s="255">
        <f t="shared" si="130"/>
        <v>13792182</v>
      </c>
      <c r="J276" s="255">
        <f t="shared" si="130"/>
        <v>13792182</v>
      </c>
      <c r="K276" s="255">
        <f t="shared" si="130"/>
        <v>0</v>
      </c>
      <c r="L276" s="255">
        <f t="shared" si="130"/>
        <v>0</v>
      </c>
    </row>
    <row r="277" spans="1:12" ht="27.75" customHeight="1">
      <c r="A277" s="53" t="s">
        <v>35</v>
      </c>
      <c r="B277" s="54" t="s">
        <v>36</v>
      </c>
      <c r="C277" s="256"/>
      <c r="D277" s="224">
        <v>22100000</v>
      </c>
      <c r="E277" s="224">
        <v>22100000</v>
      </c>
      <c r="F277" s="257">
        <f>H277+I277</f>
        <v>13792182</v>
      </c>
      <c r="G277" s="224"/>
      <c r="H277" s="225"/>
      <c r="I277" s="257">
        <f>J277</f>
        <v>13792182</v>
      </c>
      <c r="J277" s="224">
        <v>13792182</v>
      </c>
      <c r="K277" s="224">
        <v>0</v>
      </c>
      <c r="L277" s="258">
        <f>F277-J277-K277</f>
        <v>0</v>
      </c>
    </row>
    <row r="278" spans="1:12" ht="27.75" customHeight="1">
      <c r="A278" s="259" t="s">
        <v>37</v>
      </c>
      <c r="B278" s="260" t="s">
        <v>38</v>
      </c>
      <c r="C278" s="261"/>
      <c r="D278" s="144">
        <f t="shared" ref="D278:L278" si="131">D279+D282</f>
        <v>152589827</v>
      </c>
      <c r="E278" s="144">
        <f t="shared" si="131"/>
        <v>162085908</v>
      </c>
      <c r="F278" s="144">
        <f t="shared" si="131"/>
        <v>162254903</v>
      </c>
      <c r="G278" s="144">
        <f t="shared" si="131"/>
        <v>0</v>
      </c>
      <c r="H278" s="145">
        <f t="shared" si="131"/>
        <v>0</v>
      </c>
      <c r="I278" s="144">
        <f t="shared" si="131"/>
        <v>162254903</v>
      </c>
      <c r="J278" s="144">
        <f t="shared" si="131"/>
        <v>162254903</v>
      </c>
      <c r="K278" s="144">
        <f t="shared" si="131"/>
        <v>0</v>
      </c>
      <c r="L278" s="144">
        <f t="shared" si="131"/>
        <v>0</v>
      </c>
    </row>
    <row r="279" spans="1:12" ht="22.5" customHeight="1">
      <c r="A279" s="49" t="s">
        <v>39</v>
      </c>
      <c r="B279" s="62" t="s">
        <v>40</v>
      </c>
      <c r="C279" s="262"/>
      <c r="D279" s="263">
        <f t="shared" ref="D279:L279" si="132">D280+D281</f>
        <v>3015827</v>
      </c>
      <c r="E279" s="263">
        <f t="shared" si="132"/>
        <v>3450000</v>
      </c>
      <c r="F279" s="263">
        <f t="shared" si="132"/>
        <v>3659363</v>
      </c>
      <c r="G279" s="263">
        <f t="shared" si="132"/>
        <v>0</v>
      </c>
      <c r="H279" s="145">
        <f t="shared" si="132"/>
        <v>0</v>
      </c>
      <c r="I279" s="263">
        <f t="shared" si="132"/>
        <v>3659363</v>
      </c>
      <c r="J279" s="263">
        <f t="shared" si="132"/>
        <v>3659363</v>
      </c>
      <c r="K279" s="263">
        <f t="shared" si="132"/>
        <v>0</v>
      </c>
      <c r="L279" s="263">
        <f t="shared" si="132"/>
        <v>0</v>
      </c>
    </row>
    <row r="280" spans="1:12" ht="18.75" customHeight="1">
      <c r="A280" s="64" t="s">
        <v>41</v>
      </c>
      <c r="B280" s="65" t="s">
        <v>42</v>
      </c>
      <c r="C280" s="256"/>
      <c r="D280" s="224"/>
      <c r="E280" s="264"/>
      <c r="F280" s="265">
        <v>0</v>
      </c>
      <c r="G280" s="264"/>
      <c r="H280" s="225"/>
      <c r="I280" s="265">
        <f>F280-H280</f>
        <v>0</v>
      </c>
      <c r="J280" s="264"/>
      <c r="K280" s="264">
        <v>0</v>
      </c>
      <c r="L280" s="258">
        <f>F280-J280-K280</f>
        <v>0</v>
      </c>
    </row>
    <row r="281" spans="1:12" ht="27.75" customHeight="1">
      <c r="A281" s="68" t="s">
        <v>43</v>
      </c>
      <c r="B281" s="69" t="s">
        <v>44</v>
      </c>
      <c r="C281" s="256"/>
      <c r="D281" s="224">
        <v>3015827</v>
      </c>
      <c r="E281" s="224">
        <v>3450000</v>
      </c>
      <c r="F281" s="257">
        <f>H281+I281</f>
        <v>3659363</v>
      </c>
      <c r="G281" s="224"/>
      <c r="H281" s="225"/>
      <c r="I281" s="257">
        <f>J281</f>
        <v>3659363</v>
      </c>
      <c r="J281" s="224">
        <v>3659363</v>
      </c>
      <c r="K281" s="224">
        <v>0</v>
      </c>
      <c r="L281" s="258">
        <f>F281-J281-K281</f>
        <v>0</v>
      </c>
    </row>
    <row r="282" spans="1:12" ht="28.5" customHeight="1">
      <c r="A282" s="266" t="s">
        <v>45</v>
      </c>
      <c r="B282" s="50" t="s">
        <v>46</v>
      </c>
      <c r="C282" s="262"/>
      <c r="D282" s="263">
        <f>D283+D284+D285+D286</f>
        <v>149574000</v>
      </c>
      <c r="E282" s="263">
        <f t="shared" ref="E282:L282" si="133">E283+E284+E285+E286</f>
        <v>158635908</v>
      </c>
      <c r="F282" s="263">
        <f t="shared" si="133"/>
        <v>158595540</v>
      </c>
      <c r="G282" s="263">
        <f t="shared" si="133"/>
        <v>0</v>
      </c>
      <c r="H282" s="263">
        <f t="shared" si="133"/>
        <v>0</v>
      </c>
      <c r="I282" s="263">
        <f t="shared" si="133"/>
        <v>158595540</v>
      </c>
      <c r="J282" s="263">
        <f t="shared" si="133"/>
        <v>158595540</v>
      </c>
      <c r="K282" s="263">
        <f t="shared" si="133"/>
        <v>0</v>
      </c>
      <c r="L282" s="263">
        <f t="shared" si="133"/>
        <v>0</v>
      </c>
    </row>
    <row r="283" spans="1:12" ht="19.5" customHeight="1">
      <c r="A283" s="72" t="s">
        <v>47</v>
      </c>
      <c r="B283" s="69" t="s">
        <v>48</v>
      </c>
      <c r="C283" s="256"/>
      <c r="D283" s="224">
        <v>144574000</v>
      </c>
      <c r="E283" s="224">
        <v>144574000</v>
      </c>
      <c r="F283" s="257">
        <f>H283+I283</f>
        <v>144533632</v>
      </c>
      <c r="G283" s="224"/>
      <c r="H283" s="225"/>
      <c r="I283" s="224">
        <f>J283</f>
        <v>144533632</v>
      </c>
      <c r="J283" s="224">
        <v>144533632</v>
      </c>
      <c r="K283" s="224">
        <v>0</v>
      </c>
      <c r="L283" s="258">
        <f>F283-J283-K283</f>
        <v>0</v>
      </c>
    </row>
    <row r="284" spans="1:12" ht="27.75" customHeight="1">
      <c r="A284" s="72" t="s">
        <v>49</v>
      </c>
      <c r="B284" s="69" t="s">
        <v>50</v>
      </c>
      <c r="C284" s="256"/>
      <c r="D284" s="224"/>
      <c r="E284" s="224"/>
      <c r="F284" s="257">
        <v>0</v>
      </c>
      <c r="G284" s="224"/>
      <c r="H284" s="225"/>
      <c r="I284" s="224">
        <f>F284-H284</f>
        <v>0</v>
      </c>
      <c r="J284" s="224"/>
      <c r="K284" s="224">
        <v>0</v>
      </c>
      <c r="L284" s="258">
        <f>F284-J284-K284</f>
        <v>0</v>
      </c>
    </row>
    <row r="285" spans="1:12" ht="27.75" customHeight="1">
      <c r="A285" s="72" t="s">
        <v>51</v>
      </c>
      <c r="B285" s="73" t="s">
        <v>52</v>
      </c>
      <c r="C285" s="256"/>
      <c r="D285" s="224">
        <v>5000000</v>
      </c>
      <c r="E285" s="264">
        <v>5015000</v>
      </c>
      <c r="F285" s="265">
        <f>H285+I285</f>
        <v>5015000</v>
      </c>
      <c r="G285" s="264"/>
      <c r="H285" s="225"/>
      <c r="I285" s="264">
        <f>J285</f>
        <v>5015000</v>
      </c>
      <c r="J285" s="264">
        <v>5015000</v>
      </c>
      <c r="K285" s="264">
        <v>0</v>
      </c>
      <c r="L285" s="258">
        <f>F285-J285-K285</f>
        <v>0</v>
      </c>
    </row>
    <row r="286" spans="1:12" ht="27.75" customHeight="1">
      <c r="A286" s="72" t="s">
        <v>53</v>
      </c>
      <c r="B286" s="73" t="s">
        <v>54</v>
      </c>
      <c r="C286" s="256"/>
      <c r="D286" s="224">
        <v>0</v>
      </c>
      <c r="E286" s="264">
        <v>9046908</v>
      </c>
      <c r="F286" s="265">
        <f>H286+I286</f>
        <v>9046908</v>
      </c>
      <c r="G286" s="264"/>
      <c r="H286" s="225"/>
      <c r="I286" s="264">
        <f>J286</f>
        <v>9046908</v>
      </c>
      <c r="J286" s="264">
        <v>9046908</v>
      </c>
      <c r="K286" s="264"/>
      <c r="L286" s="267"/>
    </row>
    <row r="287" spans="1:12" ht="27.75" customHeight="1">
      <c r="A287" s="74" t="s">
        <v>487</v>
      </c>
      <c r="B287" s="41" t="s">
        <v>56</v>
      </c>
      <c r="C287" s="58"/>
      <c r="D287" s="144">
        <f t="shared" ref="D287:L289" si="134">D288</f>
        <v>2662377</v>
      </c>
      <c r="E287" s="144">
        <f t="shared" si="134"/>
        <v>3510000</v>
      </c>
      <c r="F287" s="144">
        <f t="shared" si="134"/>
        <v>0</v>
      </c>
      <c r="G287" s="144">
        <f t="shared" si="134"/>
        <v>0</v>
      </c>
      <c r="H287" s="145">
        <f t="shared" si="134"/>
        <v>0</v>
      </c>
      <c r="I287" s="144">
        <f t="shared" si="134"/>
        <v>0</v>
      </c>
      <c r="J287" s="144">
        <f t="shared" si="134"/>
        <v>0</v>
      </c>
      <c r="K287" s="144">
        <f t="shared" si="134"/>
        <v>0</v>
      </c>
      <c r="L287" s="144">
        <f t="shared" si="134"/>
        <v>0</v>
      </c>
    </row>
    <row r="288" spans="1:12" ht="29.25" customHeight="1">
      <c r="A288" s="49" t="s">
        <v>57</v>
      </c>
      <c r="B288" s="50" t="s">
        <v>58</v>
      </c>
      <c r="C288" s="63"/>
      <c r="D288" s="263">
        <f t="shared" si="134"/>
        <v>2662377</v>
      </c>
      <c r="E288" s="263">
        <f t="shared" si="134"/>
        <v>3510000</v>
      </c>
      <c r="F288" s="263">
        <f t="shared" si="134"/>
        <v>0</v>
      </c>
      <c r="G288" s="263">
        <f t="shared" si="134"/>
        <v>0</v>
      </c>
      <c r="H288" s="145">
        <f t="shared" si="134"/>
        <v>0</v>
      </c>
      <c r="I288" s="263">
        <f t="shared" si="134"/>
        <v>0</v>
      </c>
      <c r="J288" s="263">
        <f t="shared" si="134"/>
        <v>0</v>
      </c>
      <c r="K288" s="263">
        <f t="shared" si="134"/>
        <v>0</v>
      </c>
      <c r="L288" s="263">
        <f t="shared" si="134"/>
        <v>0</v>
      </c>
    </row>
    <row r="289" spans="1:12" ht="27.75" customHeight="1">
      <c r="A289" s="76" t="s">
        <v>59</v>
      </c>
      <c r="B289" s="69" t="s">
        <v>60</v>
      </c>
      <c r="C289" s="65"/>
      <c r="D289" s="224">
        <v>2662377</v>
      </c>
      <c r="E289" s="224">
        <v>3510000</v>
      </c>
      <c r="F289" s="257">
        <f>H289+I289</f>
        <v>0</v>
      </c>
      <c r="G289" s="224"/>
      <c r="H289" s="225">
        <v>0</v>
      </c>
      <c r="I289" s="224">
        <v>0</v>
      </c>
      <c r="J289" s="268">
        <v>0</v>
      </c>
      <c r="K289" s="269">
        <f t="shared" si="134"/>
        <v>0</v>
      </c>
      <c r="L289" s="258">
        <f>F289-J289-K289</f>
        <v>0</v>
      </c>
    </row>
    <row r="290" spans="1:12" ht="24" hidden="1" customHeight="1">
      <c r="A290" s="77" t="s">
        <v>488</v>
      </c>
      <c r="B290" s="78"/>
      <c r="C290" s="79"/>
      <c r="D290" s="224">
        <f>D291</f>
        <v>0</v>
      </c>
      <c r="E290" s="264">
        <f>E291</f>
        <v>0</v>
      </c>
      <c r="F290" s="265">
        <v>0</v>
      </c>
      <c r="G290" s="264">
        <f>G291</f>
        <v>0</v>
      </c>
      <c r="H290" s="145">
        <v>0</v>
      </c>
      <c r="I290" s="264">
        <f>F290-H290</f>
        <v>0</v>
      </c>
      <c r="J290" s="264">
        <f>K290</f>
        <v>0</v>
      </c>
      <c r="K290" s="264">
        <f>K291</f>
        <v>0</v>
      </c>
      <c r="L290" s="258">
        <f>F290-J290-K290</f>
        <v>0</v>
      </c>
    </row>
    <row r="291" spans="1:12" ht="18.75" hidden="1" customHeight="1">
      <c r="A291" s="74" t="s">
        <v>62</v>
      </c>
      <c r="B291" s="41" t="s">
        <v>63</v>
      </c>
      <c r="C291" s="270"/>
      <c r="D291" s="271">
        <f>D292</f>
        <v>0</v>
      </c>
      <c r="E291" s="271">
        <f>E292</f>
        <v>0</v>
      </c>
      <c r="F291" s="271">
        <f>F292</f>
        <v>0</v>
      </c>
      <c r="G291" s="271">
        <f>G292</f>
        <v>0</v>
      </c>
      <c r="H291" s="145">
        <f>H292</f>
        <v>0</v>
      </c>
      <c r="I291" s="271">
        <f>I292</f>
        <v>0</v>
      </c>
      <c r="J291" s="271">
        <f>J292</f>
        <v>0</v>
      </c>
      <c r="K291" s="271">
        <f>K292</f>
        <v>0</v>
      </c>
      <c r="L291" s="272">
        <f>L292</f>
        <v>0</v>
      </c>
    </row>
    <row r="292" spans="1:12" ht="27.75" hidden="1" customHeight="1">
      <c r="A292" s="72" t="s">
        <v>64</v>
      </c>
      <c r="B292" s="69" t="s">
        <v>65</v>
      </c>
      <c r="C292" s="79"/>
      <c r="D292" s="224"/>
      <c r="E292" s="264"/>
      <c r="F292" s="265">
        <v>0</v>
      </c>
      <c r="G292" s="264"/>
      <c r="H292" s="145">
        <v>0</v>
      </c>
      <c r="I292" s="265">
        <f>F292-H292</f>
        <v>0</v>
      </c>
      <c r="J292" s="264"/>
      <c r="K292" s="264"/>
      <c r="L292" s="258">
        <f>F292-J292-K292</f>
        <v>0</v>
      </c>
    </row>
    <row r="293" spans="1:12" ht="27.75" customHeight="1">
      <c r="A293" s="40" t="s">
        <v>66</v>
      </c>
      <c r="B293" s="474" t="s">
        <v>67</v>
      </c>
      <c r="C293" s="474"/>
      <c r="D293" s="144">
        <f>D294</f>
        <v>48573133</v>
      </c>
      <c r="E293" s="144">
        <f t="shared" ref="E293:L293" si="135">E294</f>
        <v>54625154</v>
      </c>
      <c r="F293" s="144">
        <f t="shared" si="135"/>
        <v>86313944</v>
      </c>
      <c r="G293" s="144">
        <f t="shared" si="135"/>
        <v>0</v>
      </c>
      <c r="H293" s="145">
        <f t="shared" si="135"/>
        <v>33719947</v>
      </c>
      <c r="I293" s="144">
        <f t="shared" si="135"/>
        <v>52593997</v>
      </c>
      <c r="J293" s="144">
        <f t="shared" si="135"/>
        <v>54561217</v>
      </c>
      <c r="K293" s="144">
        <f t="shared" si="135"/>
        <v>0</v>
      </c>
      <c r="L293" s="144">
        <f t="shared" si="135"/>
        <v>31752727</v>
      </c>
    </row>
    <row r="294" spans="1:12" ht="27.75" customHeight="1">
      <c r="A294" s="273" t="s">
        <v>68</v>
      </c>
      <c r="B294" s="50" t="s">
        <v>69</v>
      </c>
      <c r="C294" s="51"/>
      <c r="D294" s="263">
        <f t="shared" ref="D294:L294" si="136">D295+D298+D302+D303</f>
        <v>48573133</v>
      </c>
      <c r="E294" s="263">
        <f t="shared" si="136"/>
        <v>54625154</v>
      </c>
      <c r="F294" s="263">
        <f t="shared" si="136"/>
        <v>86313944</v>
      </c>
      <c r="G294" s="263">
        <f t="shared" si="136"/>
        <v>0</v>
      </c>
      <c r="H294" s="145">
        <f t="shared" si="136"/>
        <v>33719947</v>
      </c>
      <c r="I294" s="263">
        <f t="shared" si="136"/>
        <v>52593997</v>
      </c>
      <c r="J294" s="263">
        <f t="shared" si="136"/>
        <v>54561217</v>
      </c>
      <c r="K294" s="263">
        <f t="shared" si="136"/>
        <v>0</v>
      </c>
      <c r="L294" s="263">
        <f t="shared" si="136"/>
        <v>31752727</v>
      </c>
    </row>
    <row r="295" spans="1:12" ht="25.5">
      <c r="A295" s="274" t="s">
        <v>70</v>
      </c>
      <c r="B295" s="275" t="s">
        <v>71</v>
      </c>
      <c r="C295" s="97"/>
      <c r="D295" s="276">
        <f>D296+D297</f>
        <v>39612296</v>
      </c>
      <c r="E295" s="276">
        <f t="shared" ref="E295:L295" si="137">E296+E297</f>
        <v>44001814</v>
      </c>
      <c r="F295" s="276">
        <f t="shared" si="137"/>
        <v>69655046</v>
      </c>
      <c r="G295" s="276">
        <f t="shared" si="137"/>
        <v>0</v>
      </c>
      <c r="H295" s="145">
        <f t="shared" si="137"/>
        <v>28030274</v>
      </c>
      <c r="I295" s="145">
        <f t="shared" si="137"/>
        <v>41624772</v>
      </c>
      <c r="J295" s="145">
        <f t="shared" si="137"/>
        <v>44012400</v>
      </c>
      <c r="K295" s="276">
        <f t="shared" si="137"/>
        <v>0</v>
      </c>
      <c r="L295" s="276">
        <f t="shared" si="137"/>
        <v>25642646</v>
      </c>
    </row>
    <row r="296" spans="1:12" ht="27.75" customHeight="1">
      <c r="A296" s="72" t="s">
        <v>72</v>
      </c>
      <c r="B296" s="475" t="s">
        <v>73</v>
      </c>
      <c r="C296" s="476"/>
      <c r="D296" s="224">
        <v>13868047</v>
      </c>
      <c r="E296" s="224">
        <v>15651814</v>
      </c>
      <c r="F296" s="277">
        <f>H296+I296</f>
        <v>21148186</v>
      </c>
      <c r="G296" s="224"/>
      <c r="H296" s="225">
        <v>4934314</v>
      </c>
      <c r="I296" s="269">
        <v>16213872</v>
      </c>
      <c r="J296" s="268">
        <v>15636877</v>
      </c>
      <c r="K296" s="224">
        <v>0</v>
      </c>
      <c r="L296" s="258">
        <f t="shared" ref="L296:L303" si="138">F296-J296-K296</f>
        <v>5511309</v>
      </c>
    </row>
    <row r="297" spans="1:12" ht="15">
      <c r="A297" s="72" t="s">
        <v>74</v>
      </c>
      <c r="B297" s="99" t="s">
        <v>75</v>
      </c>
      <c r="C297" s="100"/>
      <c r="D297" s="278">
        <v>25744249</v>
      </c>
      <c r="E297" s="224">
        <v>28350000</v>
      </c>
      <c r="F297" s="277">
        <f>H297+I297</f>
        <v>48506860</v>
      </c>
      <c r="G297" s="224"/>
      <c r="H297" s="225">
        <v>23095960</v>
      </c>
      <c r="I297" s="269">
        <v>25410900</v>
      </c>
      <c r="J297" s="268">
        <v>28375523</v>
      </c>
      <c r="K297" s="224">
        <v>0</v>
      </c>
      <c r="L297" s="258">
        <f t="shared" si="138"/>
        <v>20131337</v>
      </c>
    </row>
    <row r="298" spans="1:12" ht="27.75" customHeight="1">
      <c r="A298" s="274" t="s">
        <v>489</v>
      </c>
      <c r="B298" s="490" t="s">
        <v>77</v>
      </c>
      <c r="C298" s="491"/>
      <c r="D298" s="222">
        <f>D299+D300+D301</f>
        <v>6976190</v>
      </c>
      <c r="E298" s="222">
        <f t="shared" ref="E298:L298" si="139">E299+E300+E301</f>
        <v>8113340</v>
      </c>
      <c r="F298" s="222">
        <f t="shared" si="139"/>
        <v>13178679</v>
      </c>
      <c r="G298" s="222">
        <f t="shared" si="139"/>
        <v>0</v>
      </c>
      <c r="H298" s="145">
        <f t="shared" si="139"/>
        <v>5181301</v>
      </c>
      <c r="I298" s="222">
        <f t="shared" si="139"/>
        <v>7997378</v>
      </c>
      <c r="J298" s="222">
        <f t="shared" si="139"/>
        <v>7918107</v>
      </c>
      <c r="K298" s="222">
        <f t="shared" si="139"/>
        <v>0</v>
      </c>
      <c r="L298" s="222">
        <f t="shared" si="139"/>
        <v>5260572</v>
      </c>
    </row>
    <row r="299" spans="1:12" ht="15">
      <c r="A299" s="72" t="s">
        <v>78</v>
      </c>
      <c r="B299" s="475" t="s">
        <v>79</v>
      </c>
      <c r="C299" s="476"/>
      <c r="D299" s="224">
        <v>3577044</v>
      </c>
      <c r="E299" s="224">
        <v>4200000</v>
      </c>
      <c r="F299" s="277">
        <f>H299+I299</f>
        <v>5496923</v>
      </c>
      <c r="G299" s="224"/>
      <c r="H299" s="225">
        <v>1332279</v>
      </c>
      <c r="I299" s="269">
        <v>4164644</v>
      </c>
      <c r="J299" s="279">
        <v>4140771</v>
      </c>
      <c r="K299" s="224">
        <v>0</v>
      </c>
      <c r="L299" s="258">
        <f t="shared" si="138"/>
        <v>1356152</v>
      </c>
    </row>
    <row r="300" spans="1:12" ht="15">
      <c r="A300" s="72" t="s">
        <v>80</v>
      </c>
      <c r="B300" s="99" t="s">
        <v>81</v>
      </c>
      <c r="C300" s="100"/>
      <c r="D300" s="224">
        <v>2320540</v>
      </c>
      <c r="E300" s="224">
        <v>2763340</v>
      </c>
      <c r="F300" s="277">
        <f>H300+I300</f>
        <v>5784256</v>
      </c>
      <c r="G300" s="224"/>
      <c r="H300" s="225">
        <v>3184073</v>
      </c>
      <c r="I300" s="269">
        <v>2600183</v>
      </c>
      <c r="J300" s="279">
        <v>2621527</v>
      </c>
      <c r="K300" s="224">
        <v>0</v>
      </c>
      <c r="L300" s="258">
        <f t="shared" si="138"/>
        <v>3162729</v>
      </c>
    </row>
    <row r="301" spans="1:12" ht="27.75" customHeight="1">
      <c r="A301" s="72" t="s">
        <v>490</v>
      </c>
      <c r="B301" s="99" t="s">
        <v>83</v>
      </c>
      <c r="C301" s="100"/>
      <c r="D301" s="224">
        <v>1078606</v>
      </c>
      <c r="E301" s="224">
        <v>1150000</v>
      </c>
      <c r="F301" s="277">
        <f>H301+I301</f>
        <v>1897500</v>
      </c>
      <c r="G301" s="224"/>
      <c r="H301" s="225">
        <v>664949</v>
      </c>
      <c r="I301" s="269">
        <v>1232551</v>
      </c>
      <c r="J301" s="279">
        <v>1155809</v>
      </c>
      <c r="K301" s="224">
        <v>0</v>
      </c>
      <c r="L301" s="258">
        <f t="shared" si="138"/>
        <v>741691</v>
      </c>
    </row>
    <row r="302" spans="1:12" ht="15">
      <c r="A302" s="72" t="s">
        <v>84</v>
      </c>
      <c r="B302" s="99" t="s">
        <v>85</v>
      </c>
      <c r="C302" s="100"/>
      <c r="D302" s="224">
        <v>1984647</v>
      </c>
      <c r="E302" s="224">
        <v>2510000</v>
      </c>
      <c r="F302" s="277">
        <f>H302+I302</f>
        <v>3480219</v>
      </c>
      <c r="G302" s="224"/>
      <c r="H302" s="225">
        <v>508372</v>
      </c>
      <c r="I302" s="269">
        <v>2971847</v>
      </c>
      <c r="J302" s="279">
        <v>2630710</v>
      </c>
      <c r="K302" s="224">
        <v>0</v>
      </c>
      <c r="L302" s="258">
        <f t="shared" si="138"/>
        <v>849509</v>
      </c>
    </row>
    <row r="303" spans="1:12" ht="15">
      <c r="A303" s="72" t="s">
        <v>86</v>
      </c>
      <c r="B303" s="99" t="s">
        <v>87</v>
      </c>
      <c r="C303" s="100"/>
      <c r="D303" s="224">
        <v>0</v>
      </c>
      <c r="E303" s="224">
        <f>J303</f>
        <v>0</v>
      </c>
      <c r="F303" s="277">
        <f>H303+I303</f>
        <v>0</v>
      </c>
      <c r="G303" s="224"/>
      <c r="H303" s="225">
        <v>0</v>
      </c>
      <c r="I303" s="269">
        <v>0</v>
      </c>
      <c r="J303" s="224">
        <v>0</v>
      </c>
      <c r="K303" s="224">
        <v>0</v>
      </c>
      <c r="L303" s="258">
        <f t="shared" si="138"/>
        <v>0</v>
      </c>
    </row>
    <row r="304" spans="1:12" ht="35.25" customHeight="1">
      <c r="A304" s="280" t="s">
        <v>88</v>
      </c>
      <c r="B304" s="492" t="s">
        <v>89</v>
      </c>
      <c r="C304" s="493"/>
      <c r="D304" s="281">
        <f t="shared" ref="D304:L304" si="140">D305+D311+D313+D316</f>
        <v>91468481</v>
      </c>
      <c r="E304" s="281">
        <f t="shared" si="140"/>
        <v>103281681</v>
      </c>
      <c r="F304" s="281">
        <f t="shared" si="140"/>
        <v>116922374</v>
      </c>
      <c r="G304" s="281">
        <f t="shared" si="140"/>
        <v>0</v>
      </c>
      <c r="H304" s="282">
        <f t="shared" si="140"/>
        <v>15335875</v>
      </c>
      <c r="I304" s="281">
        <f t="shared" si="140"/>
        <v>101586499</v>
      </c>
      <c r="J304" s="281">
        <f t="shared" si="140"/>
        <v>101295528</v>
      </c>
      <c r="K304" s="281">
        <f t="shared" si="140"/>
        <v>0</v>
      </c>
      <c r="L304" s="281">
        <f t="shared" si="140"/>
        <v>15626846</v>
      </c>
    </row>
    <row r="305" spans="1:12" ht="25.5">
      <c r="A305" s="283" t="s">
        <v>491</v>
      </c>
      <c r="B305" s="484" t="s">
        <v>91</v>
      </c>
      <c r="C305" s="485"/>
      <c r="D305" s="263">
        <f>D306+D307+D308+D309+D310</f>
        <v>76673000</v>
      </c>
      <c r="E305" s="263">
        <f t="shared" ref="E305:L305" si="141">E306+E307+E308+E309+E310</f>
        <v>86866000</v>
      </c>
      <c r="F305" s="263">
        <f t="shared" si="141"/>
        <v>84731702</v>
      </c>
      <c r="G305" s="263">
        <f t="shared" si="141"/>
        <v>0</v>
      </c>
      <c r="H305" s="145">
        <f t="shared" si="141"/>
        <v>0</v>
      </c>
      <c r="I305" s="263">
        <f t="shared" si="141"/>
        <v>84731702</v>
      </c>
      <c r="J305" s="263">
        <f t="shared" si="141"/>
        <v>84731702</v>
      </c>
      <c r="K305" s="263">
        <f t="shared" si="141"/>
        <v>0</v>
      </c>
      <c r="L305" s="263">
        <f t="shared" si="141"/>
        <v>0</v>
      </c>
    </row>
    <row r="306" spans="1:12" ht="38.25" hidden="1">
      <c r="A306" s="109" t="s">
        <v>92</v>
      </c>
      <c r="B306" s="475" t="s">
        <v>93</v>
      </c>
      <c r="C306" s="476"/>
      <c r="D306" s="224">
        <v>0</v>
      </c>
      <c r="E306" s="224"/>
      <c r="F306" s="284">
        <v>0</v>
      </c>
      <c r="G306" s="264"/>
      <c r="H306" s="145"/>
      <c r="I306" s="265">
        <f>F306-H306</f>
        <v>0</v>
      </c>
      <c r="J306" s="224"/>
      <c r="K306" s="224"/>
      <c r="L306" s="258">
        <f>F306-J306-K306</f>
        <v>0</v>
      </c>
    </row>
    <row r="307" spans="1:12" ht="54.75" customHeight="1">
      <c r="A307" s="109" t="s">
        <v>94</v>
      </c>
      <c r="B307" s="482" t="s">
        <v>95</v>
      </c>
      <c r="C307" s="483"/>
      <c r="D307" s="224">
        <v>62796000</v>
      </c>
      <c r="E307" s="224">
        <v>71378000</v>
      </c>
      <c r="F307" s="277">
        <f>H307+I307</f>
        <v>69254925</v>
      </c>
      <c r="G307" s="224"/>
      <c r="H307" s="225">
        <v>0</v>
      </c>
      <c r="I307" s="257">
        <f>J307</f>
        <v>69254925</v>
      </c>
      <c r="J307" s="224">
        <v>69254925</v>
      </c>
      <c r="K307" s="224">
        <v>0</v>
      </c>
      <c r="L307" s="258">
        <f>F307-J307-K307</f>
        <v>0</v>
      </c>
    </row>
    <row r="308" spans="1:12" ht="25.5">
      <c r="A308" s="109" t="s">
        <v>492</v>
      </c>
      <c r="B308" s="107" t="s">
        <v>97</v>
      </c>
      <c r="C308" s="30"/>
      <c r="D308" s="224"/>
      <c r="E308" s="224"/>
      <c r="F308" s="277">
        <f>H308+I308</f>
        <v>0</v>
      </c>
      <c r="G308" s="224"/>
      <c r="H308" s="225"/>
      <c r="I308" s="257">
        <v>0</v>
      </c>
      <c r="J308" s="224"/>
      <c r="K308" s="224">
        <v>0</v>
      </c>
      <c r="L308" s="258">
        <f>F308-J308-K308</f>
        <v>0</v>
      </c>
    </row>
    <row r="309" spans="1:12" ht="25.5">
      <c r="A309" s="109" t="s">
        <v>98</v>
      </c>
      <c r="B309" s="107" t="s">
        <v>99</v>
      </c>
      <c r="C309" s="30"/>
      <c r="D309" s="224">
        <v>12024000</v>
      </c>
      <c r="E309" s="224">
        <v>13624000</v>
      </c>
      <c r="F309" s="277">
        <f>H309+I309</f>
        <v>13624000</v>
      </c>
      <c r="G309" s="224"/>
      <c r="H309" s="225"/>
      <c r="I309" s="257">
        <f>J309</f>
        <v>13624000</v>
      </c>
      <c r="J309" s="224">
        <v>13624000</v>
      </c>
      <c r="K309" s="224">
        <v>0</v>
      </c>
      <c r="L309" s="258">
        <f>F309-J309-K309</f>
        <v>0</v>
      </c>
    </row>
    <row r="310" spans="1:12" ht="38.25">
      <c r="A310" s="109" t="s">
        <v>102</v>
      </c>
      <c r="B310" s="73" t="s">
        <v>103</v>
      </c>
      <c r="C310" s="30"/>
      <c r="D310" s="224">
        <v>1853000</v>
      </c>
      <c r="E310" s="224">
        <v>1864000</v>
      </c>
      <c r="F310" s="277">
        <f>H310+I310</f>
        <v>1852777</v>
      </c>
      <c r="G310" s="224"/>
      <c r="H310" s="225"/>
      <c r="I310" s="257">
        <f>J310</f>
        <v>1852777</v>
      </c>
      <c r="J310" s="224">
        <v>1852777</v>
      </c>
      <c r="K310" s="224">
        <v>0</v>
      </c>
      <c r="L310" s="258">
        <f>F310-J310-K310</f>
        <v>0</v>
      </c>
    </row>
    <row r="311" spans="1:12" ht="27.75" customHeight="1">
      <c r="A311" s="273" t="s">
        <v>104</v>
      </c>
      <c r="B311" s="111" t="s">
        <v>105</v>
      </c>
      <c r="C311" s="112"/>
      <c r="D311" s="263">
        <f t="shared" ref="D311:L311" si="142">D312</f>
        <v>0</v>
      </c>
      <c r="E311" s="263">
        <f t="shared" si="142"/>
        <v>0</v>
      </c>
      <c r="F311" s="263">
        <f t="shared" si="142"/>
        <v>1147</v>
      </c>
      <c r="G311" s="263">
        <f t="shared" si="142"/>
        <v>0</v>
      </c>
      <c r="H311" s="145">
        <f t="shared" si="142"/>
        <v>1147</v>
      </c>
      <c r="I311" s="263">
        <f t="shared" si="142"/>
        <v>0</v>
      </c>
      <c r="J311" s="263">
        <f t="shared" si="142"/>
        <v>0</v>
      </c>
      <c r="K311" s="263">
        <f t="shared" si="142"/>
        <v>0</v>
      </c>
      <c r="L311" s="263">
        <f t="shared" si="142"/>
        <v>1147</v>
      </c>
    </row>
    <row r="312" spans="1:12" ht="15">
      <c r="A312" s="72" t="s">
        <v>106</v>
      </c>
      <c r="B312" s="107" t="s">
        <v>107</v>
      </c>
      <c r="C312" s="256"/>
      <c r="D312" s="224"/>
      <c r="E312" s="224"/>
      <c r="F312" s="257">
        <f>H312+I312</f>
        <v>1147</v>
      </c>
      <c r="G312" s="224"/>
      <c r="H312" s="225">
        <v>1147</v>
      </c>
      <c r="I312" s="269"/>
      <c r="J312" s="224">
        <v>0</v>
      </c>
      <c r="K312" s="224">
        <v>0</v>
      </c>
      <c r="L312" s="258">
        <f>F312-J312-K312</f>
        <v>1147</v>
      </c>
    </row>
    <row r="313" spans="1:12" ht="17.25" customHeight="1">
      <c r="A313" s="273" t="s">
        <v>108</v>
      </c>
      <c r="B313" s="111" t="s">
        <v>109</v>
      </c>
      <c r="C313" s="262"/>
      <c r="D313" s="263">
        <f t="shared" ref="D313:L313" si="143">D314+D315</f>
        <v>141529</v>
      </c>
      <c r="E313" s="263">
        <f t="shared" si="143"/>
        <v>141529</v>
      </c>
      <c r="F313" s="263">
        <f t="shared" si="143"/>
        <v>151602</v>
      </c>
      <c r="G313" s="263">
        <f t="shared" si="143"/>
        <v>0</v>
      </c>
      <c r="H313" s="145">
        <f t="shared" si="143"/>
        <v>0</v>
      </c>
      <c r="I313" s="263">
        <f t="shared" si="143"/>
        <v>151602</v>
      </c>
      <c r="J313" s="263">
        <f t="shared" si="143"/>
        <v>147892</v>
      </c>
      <c r="K313" s="263">
        <v>0</v>
      </c>
      <c r="L313" s="263">
        <f t="shared" si="143"/>
        <v>3710</v>
      </c>
    </row>
    <row r="314" spans="1:12" ht="16.5" customHeight="1">
      <c r="A314" s="72" t="s">
        <v>110</v>
      </c>
      <c r="B314" s="107" t="s">
        <v>111</v>
      </c>
      <c r="C314" s="256"/>
      <c r="D314" s="224">
        <v>141529</v>
      </c>
      <c r="E314" s="224">
        <v>141529</v>
      </c>
      <c r="F314" s="257">
        <f>H314+I314</f>
        <v>151602</v>
      </c>
      <c r="G314" s="224"/>
      <c r="H314" s="225">
        <v>0</v>
      </c>
      <c r="I314" s="224">
        <f>151602</f>
        <v>151602</v>
      </c>
      <c r="J314" s="224">
        <v>147892</v>
      </c>
      <c r="K314" s="224">
        <v>0</v>
      </c>
      <c r="L314" s="258">
        <f>F314-J314-K314</f>
        <v>3710</v>
      </c>
    </row>
    <row r="315" spans="1:12" ht="15.75" customHeight="1">
      <c r="A315" s="72" t="s">
        <v>112</v>
      </c>
      <c r="B315" s="107" t="s">
        <v>113</v>
      </c>
      <c r="C315" s="256"/>
      <c r="D315" s="224">
        <v>0</v>
      </c>
      <c r="E315" s="224"/>
      <c r="F315" s="257">
        <v>0</v>
      </c>
      <c r="G315" s="224"/>
      <c r="H315" s="225"/>
      <c r="I315" s="257">
        <f>J315</f>
        <v>0</v>
      </c>
      <c r="J315" s="224">
        <v>0</v>
      </c>
      <c r="K315" s="224">
        <v>0</v>
      </c>
      <c r="L315" s="258">
        <f>F315-J315-K315</f>
        <v>0</v>
      </c>
    </row>
    <row r="316" spans="1:12" ht="51">
      <c r="A316" s="273" t="s">
        <v>114</v>
      </c>
      <c r="B316" s="111" t="s">
        <v>115</v>
      </c>
      <c r="C316" s="256"/>
      <c r="D316" s="263">
        <f t="shared" ref="D316:L316" si="144">D317+D320+D321</f>
        <v>14653952</v>
      </c>
      <c r="E316" s="263">
        <f t="shared" si="144"/>
        <v>16274152</v>
      </c>
      <c r="F316" s="263">
        <f t="shared" si="144"/>
        <v>32037923</v>
      </c>
      <c r="G316" s="263">
        <f t="shared" si="144"/>
        <v>0</v>
      </c>
      <c r="H316" s="145">
        <f t="shared" si="144"/>
        <v>15334728</v>
      </c>
      <c r="I316" s="263">
        <f t="shared" si="144"/>
        <v>16703195</v>
      </c>
      <c r="J316" s="263">
        <f t="shared" si="144"/>
        <v>16415934</v>
      </c>
      <c r="K316" s="263">
        <f t="shared" si="144"/>
        <v>0</v>
      </c>
      <c r="L316" s="263">
        <f t="shared" si="144"/>
        <v>15621989</v>
      </c>
    </row>
    <row r="317" spans="1:12" ht="25.5">
      <c r="A317" s="285" t="s">
        <v>116</v>
      </c>
      <c r="B317" s="286" t="s">
        <v>117</v>
      </c>
      <c r="C317" s="287"/>
      <c r="D317" s="288">
        <f t="shared" ref="D317:L317" si="145">D318+D319</f>
        <v>13979800</v>
      </c>
      <c r="E317" s="288">
        <f t="shared" si="145"/>
        <v>15600000</v>
      </c>
      <c r="F317" s="288">
        <f t="shared" si="145"/>
        <v>31403569</v>
      </c>
      <c r="G317" s="288">
        <f t="shared" si="145"/>
        <v>0</v>
      </c>
      <c r="H317" s="289">
        <f t="shared" si="145"/>
        <v>15333893</v>
      </c>
      <c r="I317" s="288">
        <f t="shared" si="145"/>
        <v>16069676</v>
      </c>
      <c r="J317" s="288">
        <f t="shared" si="145"/>
        <v>15781580</v>
      </c>
      <c r="K317" s="288">
        <f t="shared" si="145"/>
        <v>0</v>
      </c>
      <c r="L317" s="288">
        <f t="shared" si="145"/>
        <v>15621989</v>
      </c>
    </row>
    <row r="318" spans="1:12" ht="25.5">
      <c r="A318" s="72" t="s">
        <v>118</v>
      </c>
      <c r="B318" s="107" t="s">
        <v>119</v>
      </c>
      <c r="C318" s="256"/>
      <c r="D318" s="224">
        <v>9350003</v>
      </c>
      <c r="E318" s="224">
        <v>10350000</v>
      </c>
      <c r="F318" s="277">
        <f>H318+I318</f>
        <v>18994936</v>
      </c>
      <c r="G318" s="224"/>
      <c r="H318" s="225">
        <v>8055147</v>
      </c>
      <c r="I318" s="277">
        <v>10939789</v>
      </c>
      <c r="J318" s="279">
        <v>10743861</v>
      </c>
      <c r="K318" s="224">
        <v>0</v>
      </c>
      <c r="L318" s="258">
        <f>F318-J318-K318</f>
        <v>8251075</v>
      </c>
    </row>
    <row r="319" spans="1:12" ht="28.5" customHeight="1">
      <c r="A319" s="72" t="s">
        <v>120</v>
      </c>
      <c r="B319" s="107" t="s">
        <v>121</v>
      </c>
      <c r="C319" s="256"/>
      <c r="D319" s="224">
        <v>4629797</v>
      </c>
      <c r="E319" s="224">
        <v>5250000</v>
      </c>
      <c r="F319" s="277">
        <f>H319+I319</f>
        <v>12408633</v>
      </c>
      <c r="G319" s="224"/>
      <c r="H319" s="225">
        <v>7278746</v>
      </c>
      <c r="I319" s="277">
        <v>5129887</v>
      </c>
      <c r="J319" s="279">
        <v>5037719</v>
      </c>
      <c r="K319" s="224">
        <v>0</v>
      </c>
      <c r="L319" s="258">
        <f>F319-J319-K319</f>
        <v>7370914</v>
      </c>
    </row>
    <row r="320" spans="1:12" ht="25.5" customHeight="1">
      <c r="A320" s="72" t="s">
        <v>122</v>
      </c>
      <c r="B320" s="107" t="s">
        <v>123</v>
      </c>
      <c r="C320" s="256"/>
      <c r="D320" s="224">
        <v>674152</v>
      </c>
      <c r="E320" s="224">
        <v>674152</v>
      </c>
      <c r="F320" s="277">
        <f>H320+I320</f>
        <v>634354</v>
      </c>
      <c r="G320" s="224"/>
      <c r="H320" s="225">
        <v>835</v>
      </c>
      <c r="I320" s="269">
        <f>634354-835</f>
        <v>633519</v>
      </c>
      <c r="J320" s="268">
        <v>634354</v>
      </c>
      <c r="K320" s="224">
        <v>0</v>
      </c>
      <c r="L320" s="258">
        <f>F320-J320-K320</f>
        <v>0</v>
      </c>
    </row>
    <row r="321" spans="1:12" ht="27" customHeight="1">
      <c r="A321" s="72" t="s">
        <v>124</v>
      </c>
      <c r="B321" s="107" t="s">
        <v>125</v>
      </c>
      <c r="C321" s="256"/>
      <c r="D321" s="224">
        <v>0</v>
      </c>
      <c r="E321" s="224"/>
      <c r="F321" s="277">
        <v>0</v>
      </c>
      <c r="G321" s="224"/>
      <c r="H321" s="225"/>
      <c r="I321" s="277">
        <f>F321-H321</f>
        <v>0</v>
      </c>
      <c r="J321" s="224"/>
      <c r="K321" s="224">
        <v>0</v>
      </c>
      <c r="L321" s="258">
        <f>F321-J321-K321</f>
        <v>0</v>
      </c>
    </row>
    <row r="322" spans="1:12" ht="15.75" customHeight="1">
      <c r="A322" s="74" t="s">
        <v>126</v>
      </c>
      <c r="B322" s="474" t="s">
        <v>127</v>
      </c>
      <c r="C322" s="474"/>
      <c r="D322" s="144">
        <f t="shared" ref="D322:L323" si="146">D323</f>
        <v>0</v>
      </c>
      <c r="E322" s="144">
        <f t="shared" si="146"/>
        <v>29000</v>
      </c>
      <c r="F322" s="144">
        <f t="shared" si="146"/>
        <v>4036869</v>
      </c>
      <c r="G322" s="144">
        <f t="shared" si="146"/>
        <v>0</v>
      </c>
      <c r="H322" s="145">
        <f t="shared" si="146"/>
        <v>270455</v>
      </c>
      <c r="I322" s="144">
        <f t="shared" si="146"/>
        <v>3766414</v>
      </c>
      <c r="J322" s="144">
        <f t="shared" si="146"/>
        <v>3893441</v>
      </c>
      <c r="K322" s="144">
        <f t="shared" si="146"/>
        <v>0</v>
      </c>
      <c r="L322" s="144">
        <f t="shared" si="146"/>
        <v>143428</v>
      </c>
    </row>
    <row r="323" spans="1:12" ht="21" customHeight="1">
      <c r="A323" s="74" t="s">
        <v>128</v>
      </c>
      <c r="B323" s="501" t="s">
        <v>129</v>
      </c>
      <c r="C323" s="502"/>
      <c r="D323" s="144">
        <f>D324</f>
        <v>0</v>
      </c>
      <c r="E323" s="144">
        <f>E324</f>
        <v>29000</v>
      </c>
      <c r="F323" s="144">
        <f t="shared" si="146"/>
        <v>4036869</v>
      </c>
      <c r="G323" s="144">
        <f t="shared" si="146"/>
        <v>0</v>
      </c>
      <c r="H323" s="145">
        <f t="shared" si="146"/>
        <v>270455</v>
      </c>
      <c r="I323" s="144">
        <f t="shared" si="146"/>
        <v>3766414</v>
      </c>
      <c r="J323" s="144">
        <f t="shared" si="146"/>
        <v>3893441</v>
      </c>
      <c r="K323" s="144">
        <f t="shared" si="146"/>
        <v>0</v>
      </c>
      <c r="L323" s="144">
        <f t="shared" si="146"/>
        <v>143428</v>
      </c>
    </row>
    <row r="324" spans="1:12" ht="15.75" customHeight="1">
      <c r="A324" s="72" t="s">
        <v>130</v>
      </c>
      <c r="B324" s="475" t="s">
        <v>131</v>
      </c>
      <c r="C324" s="476"/>
      <c r="D324" s="224">
        <v>0</v>
      </c>
      <c r="E324" s="224">
        <v>29000</v>
      </c>
      <c r="F324" s="257">
        <f>H324+I324</f>
        <v>4036869</v>
      </c>
      <c r="G324" s="224"/>
      <c r="H324" s="225">
        <v>270455</v>
      </c>
      <c r="I324" s="224">
        <f>3602962+20024+143428</f>
        <v>3766414</v>
      </c>
      <c r="J324" s="224">
        <v>3893441</v>
      </c>
      <c r="K324" s="224">
        <v>0</v>
      </c>
      <c r="L324" s="258">
        <f>F324-J324-K324</f>
        <v>143428</v>
      </c>
    </row>
    <row r="325" spans="1:12" ht="15" customHeight="1">
      <c r="A325" s="74" t="s">
        <v>132</v>
      </c>
      <c r="B325" s="474" t="s">
        <v>133</v>
      </c>
      <c r="C325" s="474"/>
      <c r="D325" s="144">
        <f t="shared" ref="D325:L325" si="147">D326+D337</f>
        <v>-14104501</v>
      </c>
      <c r="E325" s="144">
        <f t="shared" si="147"/>
        <v>2116628</v>
      </c>
      <c r="F325" s="144">
        <f t="shared" si="147"/>
        <v>29123201</v>
      </c>
      <c r="G325" s="144">
        <f t="shared" si="147"/>
        <v>0</v>
      </c>
      <c r="H325" s="145">
        <f t="shared" si="147"/>
        <v>16965276</v>
      </c>
      <c r="I325" s="144">
        <f t="shared" si="147"/>
        <v>12157925</v>
      </c>
      <c r="J325" s="144">
        <f t="shared" si="147"/>
        <v>-715612</v>
      </c>
      <c r="K325" s="144">
        <f t="shared" si="147"/>
        <v>0</v>
      </c>
      <c r="L325" s="144">
        <f t="shared" si="147"/>
        <v>29838813</v>
      </c>
    </row>
    <row r="326" spans="1:12" ht="14.25" customHeight="1">
      <c r="A326" s="74" t="s">
        <v>134</v>
      </c>
      <c r="B326" s="474" t="s">
        <v>135</v>
      </c>
      <c r="C326" s="474"/>
      <c r="D326" s="144">
        <f t="shared" ref="D326:L326" si="148">D327+D335</f>
        <v>13914190</v>
      </c>
      <c r="E326" s="144">
        <f t="shared" si="148"/>
        <v>13914190</v>
      </c>
      <c r="F326" s="144">
        <f t="shared" si="148"/>
        <v>14117459</v>
      </c>
      <c r="G326" s="144">
        <f t="shared" si="148"/>
        <v>0</v>
      </c>
      <c r="H326" s="145">
        <f t="shared" si="148"/>
        <v>2696564</v>
      </c>
      <c r="I326" s="144">
        <f t="shared" si="148"/>
        <v>11420895</v>
      </c>
      <c r="J326" s="144">
        <f t="shared" si="148"/>
        <v>11100343</v>
      </c>
      <c r="K326" s="144">
        <f t="shared" si="148"/>
        <v>0</v>
      </c>
      <c r="L326" s="144">
        <f t="shared" si="148"/>
        <v>3017116</v>
      </c>
    </row>
    <row r="327" spans="1:12" ht="30" customHeight="1">
      <c r="A327" s="49" t="s">
        <v>493</v>
      </c>
      <c r="B327" s="111" t="s">
        <v>137</v>
      </c>
      <c r="C327" s="112"/>
      <c r="D327" s="263">
        <f t="shared" ref="D327:L327" si="149">D328+D329+D330+D332+D334</f>
        <v>13914190</v>
      </c>
      <c r="E327" s="263">
        <f t="shared" si="149"/>
        <v>13914190</v>
      </c>
      <c r="F327" s="263">
        <f t="shared" si="149"/>
        <v>14117459</v>
      </c>
      <c r="G327" s="263">
        <f t="shared" si="149"/>
        <v>0</v>
      </c>
      <c r="H327" s="145">
        <f t="shared" si="149"/>
        <v>2696564</v>
      </c>
      <c r="I327" s="263">
        <f t="shared" si="149"/>
        <v>11420895</v>
      </c>
      <c r="J327" s="263">
        <f t="shared" si="149"/>
        <v>11100343</v>
      </c>
      <c r="K327" s="263">
        <f t="shared" si="149"/>
        <v>0</v>
      </c>
      <c r="L327" s="263">
        <f t="shared" si="149"/>
        <v>3017116</v>
      </c>
    </row>
    <row r="328" spans="1:12" ht="25.5" customHeight="1">
      <c r="A328" s="72" t="s">
        <v>138</v>
      </c>
      <c r="B328" s="480" t="s">
        <v>139</v>
      </c>
      <c r="C328" s="481"/>
      <c r="D328" s="224"/>
      <c r="E328" s="224"/>
      <c r="F328" s="265">
        <v>0</v>
      </c>
      <c r="G328" s="264"/>
      <c r="H328" s="145"/>
      <c r="I328" s="265">
        <f>F328-H328</f>
        <v>0</v>
      </c>
      <c r="J328" s="224"/>
      <c r="K328" s="224"/>
      <c r="L328" s="258">
        <f>F328-J328-K328</f>
        <v>0</v>
      </c>
    </row>
    <row r="329" spans="1:12" ht="27" customHeight="1">
      <c r="A329" s="72" t="s">
        <v>140</v>
      </c>
      <c r="B329" s="480" t="s">
        <v>141</v>
      </c>
      <c r="C329" s="481"/>
      <c r="D329" s="224"/>
      <c r="E329" s="224"/>
      <c r="F329" s="265">
        <v>0</v>
      </c>
      <c r="G329" s="264"/>
      <c r="H329" s="145"/>
      <c r="I329" s="265">
        <f>F329-H329</f>
        <v>0</v>
      </c>
      <c r="J329" s="224"/>
      <c r="K329" s="224"/>
      <c r="L329" s="258">
        <f>F329-J329-K329</f>
        <v>0</v>
      </c>
    </row>
    <row r="330" spans="1:12" ht="15.75" customHeight="1">
      <c r="A330" s="290" t="s">
        <v>142</v>
      </c>
      <c r="B330" s="497" t="s">
        <v>143</v>
      </c>
      <c r="C330" s="498"/>
      <c r="D330" s="291">
        <f>D331</f>
        <v>1914190</v>
      </c>
      <c r="E330" s="291">
        <f>E331</f>
        <v>1914190</v>
      </c>
      <c r="F330" s="292">
        <f>H330+I330</f>
        <v>4748634</v>
      </c>
      <c r="G330" s="291"/>
      <c r="H330" s="289">
        <f>H331</f>
        <v>2696564</v>
      </c>
      <c r="I330" s="292">
        <f>I331</f>
        <v>2052070</v>
      </c>
      <c r="J330" s="292">
        <f>J331</f>
        <v>1731518</v>
      </c>
      <c r="K330" s="291">
        <v>0</v>
      </c>
      <c r="L330" s="293">
        <f>F330-J330-K330</f>
        <v>3017116</v>
      </c>
    </row>
    <row r="331" spans="1:12" ht="28.5" customHeight="1">
      <c r="A331" s="131" t="s">
        <v>144</v>
      </c>
      <c r="B331" s="99" t="s">
        <v>145</v>
      </c>
      <c r="C331" s="100"/>
      <c r="D331" s="224">
        <v>1914190</v>
      </c>
      <c r="E331" s="224">
        <v>1914190</v>
      </c>
      <c r="F331" s="257">
        <f>H331+I331</f>
        <v>4748634</v>
      </c>
      <c r="G331" s="224"/>
      <c r="H331" s="225">
        <v>2696564</v>
      </c>
      <c r="I331" s="257">
        <f>4748634-H331</f>
        <v>2052070</v>
      </c>
      <c r="J331" s="268">
        <v>1731518</v>
      </c>
      <c r="K331" s="224"/>
      <c r="L331" s="294">
        <f>F331-J331-K331</f>
        <v>3017116</v>
      </c>
    </row>
    <row r="332" spans="1:12" ht="15">
      <c r="A332" s="295" t="s">
        <v>146</v>
      </c>
      <c r="B332" s="499" t="s">
        <v>147</v>
      </c>
      <c r="C332" s="500"/>
      <c r="D332" s="288">
        <f t="shared" ref="D332:L332" si="150">D333</f>
        <v>12000000</v>
      </c>
      <c r="E332" s="288">
        <f t="shared" si="150"/>
        <v>12000000</v>
      </c>
      <c r="F332" s="292">
        <f>H332+I332</f>
        <v>9368825</v>
      </c>
      <c r="G332" s="288">
        <f t="shared" si="150"/>
        <v>0</v>
      </c>
      <c r="H332" s="289">
        <f t="shared" si="150"/>
        <v>0</v>
      </c>
      <c r="I332" s="288">
        <f t="shared" si="150"/>
        <v>9368825</v>
      </c>
      <c r="J332" s="288">
        <f t="shared" si="150"/>
        <v>9368825</v>
      </c>
      <c r="K332" s="288">
        <f t="shared" si="150"/>
        <v>0</v>
      </c>
      <c r="L332" s="288">
        <f t="shared" si="150"/>
        <v>0</v>
      </c>
    </row>
    <row r="333" spans="1:12" ht="14.25" customHeight="1">
      <c r="A333" s="132" t="s">
        <v>148</v>
      </c>
      <c r="B333" s="108" t="s">
        <v>149</v>
      </c>
      <c r="C333" s="108"/>
      <c r="D333" s="224">
        <v>12000000</v>
      </c>
      <c r="E333" s="224">
        <v>12000000</v>
      </c>
      <c r="F333" s="257">
        <f>H333+I333</f>
        <v>9368825</v>
      </c>
      <c r="G333" s="264"/>
      <c r="H333" s="145"/>
      <c r="I333" s="265">
        <v>9368825</v>
      </c>
      <c r="J333" s="224">
        <v>9368825</v>
      </c>
      <c r="K333" s="224">
        <v>0</v>
      </c>
      <c r="L333" s="258">
        <f>F333-J333-K333</f>
        <v>0</v>
      </c>
    </row>
    <row r="334" spans="1:12" ht="13.5" customHeight="1">
      <c r="A334" s="72" t="s">
        <v>150</v>
      </c>
      <c r="B334" s="475" t="s">
        <v>151</v>
      </c>
      <c r="C334" s="476"/>
      <c r="D334" s="224"/>
      <c r="E334" s="224"/>
      <c r="F334" s="257">
        <f>H334+I334</f>
        <v>0</v>
      </c>
      <c r="G334" s="264"/>
      <c r="H334" s="145"/>
      <c r="I334" s="265">
        <v>0</v>
      </c>
      <c r="J334" s="224">
        <v>0</v>
      </c>
      <c r="K334" s="224">
        <v>0</v>
      </c>
      <c r="L334" s="258">
        <f>F334-J334-K334</f>
        <v>0</v>
      </c>
    </row>
    <row r="335" spans="1:12" ht="15" customHeight="1">
      <c r="A335" s="49" t="s">
        <v>152</v>
      </c>
      <c r="B335" s="484" t="s">
        <v>153</v>
      </c>
      <c r="C335" s="485"/>
      <c r="D335" s="263">
        <f t="shared" ref="D335:L335" si="151">D336</f>
        <v>0</v>
      </c>
      <c r="E335" s="263">
        <f t="shared" si="151"/>
        <v>0</v>
      </c>
      <c r="F335" s="263">
        <f t="shared" si="151"/>
        <v>0</v>
      </c>
      <c r="G335" s="263">
        <f t="shared" si="151"/>
        <v>0</v>
      </c>
      <c r="H335" s="145">
        <f t="shared" si="151"/>
        <v>0</v>
      </c>
      <c r="I335" s="263">
        <f t="shared" si="151"/>
        <v>0</v>
      </c>
      <c r="J335" s="263">
        <f t="shared" si="151"/>
        <v>0</v>
      </c>
      <c r="K335" s="263">
        <f t="shared" si="151"/>
        <v>0</v>
      </c>
      <c r="L335" s="263">
        <f t="shared" si="151"/>
        <v>0</v>
      </c>
    </row>
    <row r="336" spans="1:12" ht="15">
      <c r="A336" s="72" t="s">
        <v>154</v>
      </c>
      <c r="B336" s="482" t="s">
        <v>155</v>
      </c>
      <c r="C336" s="483"/>
      <c r="D336" s="296"/>
      <c r="E336" s="296"/>
      <c r="F336" s="297">
        <f>H336+I336</f>
        <v>0</v>
      </c>
      <c r="G336" s="296"/>
      <c r="H336" s="145"/>
      <c r="I336" s="296">
        <v>0</v>
      </c>
      <c r="J336" s="296">
        <v>0</v>
      </c>
      <c r="K336" s="296">
        <v>0</v>
      </c>
      <c r="L336" s="298">
        <f>F336-J336-K336</f>
        <v>0</v>
      </c>
    </row>
    <row r="337" spans="1:12" ht="26.25" customHeight="1">
      <c r="A337" s="74" t="s">
        <v>156</v>
      </c>
      <c r="B337" s="474" t="s">
        <v>157</v>
      </c>
      <c r="C337" s="474"/>
      <c r="D337" s="144">
        <f t="shared" ref="D337:L337" si="152">D338+D346+D349+D354+D361</f>
        <v>-28018691</v>
      </c>
      <c r="E337" s="144">
        <f t="shared" si="152"/>
        <v>-11797562</v>
      </c>
      <c r="F337" s="144">
        <f t="shared" si="152"/>
        <v>15005742</v>
      </c>
      <c r="G337" s="144">
        <f t="shared" si="152"/>
        <v>0</v>
      </c>
      <c r="H337" s="145">
        <f t="shared" si="152"/>
        <v>14268712</v>
      </c>
      <c r="I337" s="144">
        <f t="shared" si="152"/>
        <v>737030</v>
      </c>
      <c r="J337" s="144">
        <f t="shared" si="152"/>
        <v>-11815955</v>
      </c>
      <c r="K337" s="144">
        <f t="shared" si="152"/>
        <v>0</v>
      </c>
      <c r="L337" s="144">
        <f t="shared" si="152"/>
        <v>26821697</v>
      </c>
    </row>
    <row r="338" spans="1:12" ht="39" customHeight="1">
      <c r="A338" s="49" t="s">
        <v>158</v>
      </c>
      <c r="B338" s="486" t="s">
        <v>159</v>
      </c>
      <c r="C338" s="487"/>
      <c r="D338" s="263">
        <f t="shared" ref="D338:L338" si="153">D339+D340+D341+D342+D343+D344+D345</f>
        <v>531231</v>
      </c>
      <c r="E338" s="263">
        <f t="shared" si="153"/>
        <v>531192</v>
      </c>
      <c r="F338" s="263">
        <f t="shared" si="153"/>
        <v>6079866</v>
      </c>
      <c r="G338" s="263">
        <f t="shared" si="153"/>
        <v>0</v>
      </c>
      <c r="H338" s="145">
        <f t="shared" si="153"/>
        <v>5518372</v>
      </c>
      <c r="I338" s="263">
        <f t="shared" si="153"/>
        <v>561494</v>
      </c>
      <c r="J338" s="263">
        <f t="shared" si="153"/>
        <v>563503</v>
      </c>
      <c r="K338" s="263">
        <f t="shared" si="153"/>
        <v>0</v>
      </c>
      <c r="L338" s="263">
        <f t="shared" si="153"/>
        <v>5516363</v>
      </c>
    </row>
    <row r="339" spans="1:12" ht="16.5" customHeight="1">
      <c r="A339" s="72" t="s">
        <v>160</v>
      </c>
      <c r="B339" s="475" t="s">
        <v>161</v>
      </c>
      <c r="C339" s="476"/>
      <c r="D339" s="224">
        <v>0</v>
      </c>
      <c r="E339" s="224"/>
      <c r="F339" s="265">
        <v>0</v>
      </c>
      <c r="G339" s="264"/>
      <c r="H339" s="145"/>
      <c r="I339" s="257">
        <f t="shared" ref="I339:I343" si="154">J339</f>
        <v>0</v>
      </c>
      <c r="J339" s="224"/>
      <c r="K339" s="224">
        <v>0</v>
      </c>
      <c r="L339" s="258">
        <f t="shared" ref="L339:L345" si="155">F339-J339-K339</f>
        <v>0</v>
      </c>
    </row>
    <row r="340" spans="1:12" ht="30" customHeight="1">
      <c r="A340" s="72" t="s">
        <v>162</v>
      </c>
      <c r="B340" s="482" t="s">
        <v>163</v>
      </c>
      <c r="C340" s="483"/>
      <c r="D340" s="224">
        <v>468192</v>
      </c>
      <c r="E340" s="224">
        <v>468192</v>
      </c>
      <c r="F340" s="257">
        <f>H340+I340</f>
        <v>487079</v>
      </c>
      <c r="G340" s="224"/>
      <c r="H340" s="225"/>
      <c r="I340" s="257">
        <v>487079</v>
      </c>
      <c r="J340" s="224">
        <v>487079</v>
      </c>
      <c r="K340" s="224">
        <v>0</v>
      </c>
      <c r="L340" s="258">
        <f t="shared" si="155"/>
        <v>0</v>
      </c>
    </row>
    <row r="341" spans="1:12" ht="30.75" hidden="1" customHeight="1">
      <c r="A341" s="72" t="s">
        <v>164</v>
      </c>
      <c r="B341" s="475" t="s">
        <v>165</v>
      </c>
      <c r="C341" s="476"/>
      <c r="D341" s="224"/>
      <c r="E341" s="224"/>
      <c r="F341" s="265">
        <v>0</v>
      </c>
      <c r="G341" s="264"/>
      <c r="H341" s="145"/>
      <c r="I341" s="257">
        <f t="shared" si="154"/>
        <v>0</v>
      </c>
      <c r="J341" s="224"/>
      <c r="K341" s="224"/>
      <c r="L341" s="258">
        <f t="shared" si="155"/>
        <v>0</v>
      </c>
    </row>
    <row r="342" spans="1:12" ht="15.75" hidden="1" customHeight="1">
      <c r="A342" s="72" t="s">
        <v>166</v>
      </c>
      <c r="B342" s="475" t="s">
        <v>167</v>
      </c>
      <c r="C342" s="476"/>
      <c r="D342" s="224"/>
      <c r="E342" s="224"/>
      <c r="F342" s="265">
        <v>0</v>
      </c>
      <c r="G342" s="264"/>
      <c r="H342" s="145"/>
      <c r="I342" s="257">
        <f t="shared" si="154"/>
        <v>0</v>
      </c>
      <c r="J342" s="224"/>
      <c r="K342" s="224"/>
      <c r="L342" s="258">
        <f t="shared" si="155"/>
        <v>0</v>
      </c>
    </row>
    <row r="343" spans="1:12" ht="28.5" customHeight="1">
      <c r="A343" s="72" t="s">
        <v>168</v>
      </c>
      <c r="B343" s="475" t="s">
        <v>169</v>
      </c>
      <c r="C343" s="476"/>
      <c r="D343" s="224"/>
      <c r="E343" s="224"/>
      <c r="F343" s="257">
        <v>0</v>
      </c>
      <c r="G343" s="224"/>
      <c r="H343" s="225"/>
      <c r="I343" s="257">
        <f t="shared" si="154"/>
        <v>0</v>
      </c>
      <c r="J343" s="224"/>
      <c r="K343" s="224">
        <v>0</v>
      </c>
      <c r="L343" s="258">
        <f t="shared" si="155"/>
        <v>0</v>
      </c>
    </row>
    <row r="344" spans="1:12" ht="24.95" customHeight="1">
      <c r="A344" s="72" t="s">
        <v>170</v>
      </c>
      <c r="B344" s="475" t="s">
        <v>171</v>
      </c>
      <c r="C344" s="476"/>
      <c r="D344" s="224">
        <v>25892</v>
      </c>
      <c r="E344" s="224">
        <v>60000</v>
      </c>
      <c r="F344" s="257">
        <f>H344+I344</f>
        <v>5589412</v>
      </c>
      <c r="G344" s="224"/>
      <c r="H344" s="225">
        <v>5518372</v>
      </c>
      <c r="I344" s="257">
        <v>71040</v>
      </c>
      <c r="J344" s="299">
        <v>73049</v>
      </c>
      <c r="K344" s="224">
        <v>0</v>
      </c>
      <c r="L344" s="258">
        <f t="shared" si="155"/>
        <v>5516363</v>
      </c>
    </row>
    <row r="345" spans="1:12" ht="20.100000000000001" customHeight="1">
      <c r="A345" s="72" t="s">
        <v>172</v>
      </c>
      <c r="B345" s="480" t="s">
        <v>173</v>
      </c>
      <c r="C345" s="481"/>
      <c r="D345" s="224">
        <v>37147</v>
      </c>
      <c r="E345" s="224">
        <v>3000</v>
      </c>
      <c r="F345" s="257">
        <f>H345+I345</f>
        <v>3375</v>
      </c>
      <c r="G345" s="224"/>
      <c r="H345" s="225"/>
      <c r="I345" s="257">
        <v>3375</v>
      </c>
      <c r="J345" s="268">
        <v>3375</v>
      </c>
      <c r="K345" s="224">
        <v>0</v>
      </c>
      <c r="L345" s="258">
        <f t="shared" si="155"/>
        <v>0</v>
      </c>
    </row>
    <row r="346" spans="1:12" ht="30.75" customHeight="1">
      <c r="A346" s="49" t="s">
        <v>174</v>
      </c>
      <c r="B346" s="484" t="s">
        <v>175</v>
      </c>
      <c r="C346" s="485"/>
      <c r="D346" s="263">
        <f t="shared" ref="D346:L346" si="156">D347+D348</f>
        <v>126397</v>
      </c>
      <c r="E346" s="263">
        <f t="shared" si="156"/>
        <v>124539</v>
      </c>
      <c r="F346" s="263">
        <f t="shared" si="156"/>
        <v>122626</v>
      </c>
      <c r="G346" s="263">
        <f t="shared" si="156"/>
        <v>0</v>
      </c>
      <c r="H346" s="145">
        <f t="shared" si="156"/>
        <v>0</v>
      </c>
      <c r="I346" s="263">
        <f t="shared" si="156"/>
        <v>122626</v>
      </c>
      <c r="J346" s="263">
        <f t="shared" si="156"/>
        <v>122626</v>
      </c>
      <c r="K346" s="263">
        <v>0</v>
      </c>
      <c r="L346" s="263">
        <f t="shared" si="156"/>
        <v>0</v>
      </c>
    </row>
    <row r="347" spans="1:12" ht="14.25" customHeight="1">
      <c r="A347" s="72" t="s">
        <v>176</v>
      </c>
      <c r="B347" s="475" t="s">
        <v>177</v>
      </c>
      <c r="C347" s="476"/>
      <c r="D347" s="224">
        <v>2858</v>
      </c>
      <c r="E347" s="224">
        <v>1000</v>
      </c>
      <c r="F347" s="257">
        <f>H347+I347</f>
        <v>0</v>
      </c>
      <c r="G347" s="224"/>
      <c r="H347" s="225">
        <v>0</v>
      </c>
      <c r="I347" s="224">
        <v>0</v>
      </c>
      <c r="J347" s="224">
        <v>0</v>
      </c>
      <c r="K347" s="224"/>
      <c r="L347" s="258">
        <f>F347-J347-K347</f>
        <v>0</v>
      </c>
    </row>
    <row r="348" spans="1:12" ht="14.25" customHeight="1">
      <c r="A348" s="72" t="s">
        <v>178</v>
      </c>
      <c r="B348" s="475" t="s">
        <v>179</v>
      </c>
      <c r="C348" s="476"/>
      <c r="D348" s="224">
        <v>123539</v>
      </c>
      <c r="E348" s="224">
        <v>123539</v>
      </c>
      <c r="F348" s="257">
        <f>H348+I348</f>
        <v>122626</v>
      </c>
      <c r="G348" s="224"/>
      <c r="H348" s="225"/>
      <c r="I348" s="224">
        <v>122626</v>
      </c>
      <c r="J348" s="268">
        <v>122626</v>
      </c>
      <c r="K348" s="224">
        <v>0</v>
      </c>
      <c r="L348" s="258">
        <f>F348-J348-K348</f>
        <v>0</v>
      </c>
    </row>
    <row r="349" spans="1:12" ht="31.5" customHeight="1">
      <c r="A349" s="49" t="s">
        <v>180</v>
      </c>
      <c r="B349" s="484" t="s">
        <v>181</v>
      </c>
      <c r="C349" s="507"/>
      <c r="D349" s="263">
        <f t="shared" ref="D349:L349" si="157">D350+D351+D352+D353</f>
        <v>4441950</v>
      </c>
      <c r="E349" s="263">
        <f t="shared" si="157"/>
        <v>4560000</v>
      </c>
      <c r="F349" s="263">
        <f t="shared" si="157"/>
        <v>25841359</v>
      </c>
      <c r="G349" s="263">
        <f t="shared" si="157"/>
        <v>0</v>
      </c>
      <c r="H349" s="145">
        <f t="shared" si="157"/>
        <v>8419005</v>
      </c>
      <c r="I349" s="263">
        <f t="shared" si="157"/>
        <v>17422354</v>
      </c>
      <c r="J349" s="263">
        <f t="shared" si="157"/>
        <v>4782825</v>
      </c>
      <c r="K349" s="263">
        <f t="shared" si="157"/>
        <v>0</v>
      </c>
      <c r="L349" s="263">
        <f t="shared" si="157"/>
        <v>21058534</v>
      </c>
    </row>
    <row r="350" spans="1:12" ht="27.75" customHeight="1">
      <c r="A350" s="106" t="s">
        <v>182</v>
      </c>
      <c r="B350" s="488" t="s">
        <v>183</v>
      </c>
      <c r="C350" s="508"/>
      <c r="D350" s="224">
        <v>4395272</v>
      </c>
      <c r="E350" s="224">
        <v>4550000</v>
      </c>
      <c r="F350" s="257">
        <f>H350+I350</f>
        <v>24029640</v>
      </c>
      <c r="G350" s="224"/>
      <c r="H350" s="225">
        <v>6613580</v>
      </c>
      <c r="I350" s="277">
        <f>17356897+59163</f>
        <v>17416060</v>
      </c>
      <c r="J350" s="279">
        <v>4766164</v>
      </c>
      <c r="K350" s="224">
        <v>0</v>
      </c>
      <c r="L350" s="258">
        <f>F350-J350-K350</f>
        <v>19263476</v>
      </c>
    </row>
    <row r="351" spans="1:12" ht="27.75" customHeight="1">
      <c r="A351" s="106" t="s">
        <v>184</v>
      </c>
      <c r="B351" s="475" t="s">
        <v>185</v>
      </c>
      <c r="C351" s="504"/>
      <c r="D351" s="224"/>
      <c r="E351" s="224"/>
      <c r="F351" s="257">
        <v>0</v>
      </c>
      <c r="G351" s="224"/>
      <c r="H351" s="225"/>
      <c r="I351" s="277">
        <f>F351-H351</f>
        <v>0</v>
      </c>
      <c r="J351" s="224"/>
      <c r="K351" s="224">
        <v>0</v>
      </c>
      <c r="L351" s="258">
        <f>F351-J351-K351</f>
        <v>0</v>
      </c>
    </row>
    <row r="352" spans="1:12" ht="24.75" customHeight="1">
      <c r="A352" s="106" t="s">
        <v>186</v>
      </c>
      <c r="B352" s="475" t="s">
        <v>187</v>
      </c>
      <c r="C352" s="504"/>
      <c r="D352" s="224"/>
      <c r="E352" s="224"/>
      <c r="F352" s="257">
        <f>H352+I352</f>
        <v>0</v>
      </c>
      <c r="G352" s="224"/>
      <c r="H352" s="225"/>
      <c r="I352" s="277">
        <f>J352</f>
        <v>0</v>
      </c>
      <c r="J352" s="224"/>
      <c r="K352" s="224">
        <v>0</v>
      </c>
      <c r="L352" s="258">
        <f>F352-J352-K352</f>
        <v>0</v>
      </c>
    </row>
    <row r="353" spans="1:12" ht="20.100000000000001" customHeight="1">
      <c r="A353" s="106" t="s">
        <v>188</v>
      </c>
      <c r="B353" s="482" t="s">
        <v>189</v>
      </c>
      <c r="C353" s="503"/>
      <c r="D353" s="302">
        <v>46678</v>
      </c>
      <c r="E353" s="302">
        <v>10000</v>
      </c>
      <c r="F353" s="303">
        <f>H353+I353</f>
        <v>1811719</v>
      </c>
      <c r="G353" s="302"/>
      <c r="H353" s="289">
        <v>1805425</v>
      </c>
      <c r="I353" s="292">
        <v>6294</v>
      </c>
      <c r="J353" s="302">
        <v>16661</v>
      </c>
      <c r="K353" s="302">
        <v>0</v>
      </c>
      <c r="L353" s="304">
        <f>F353-J353-K353</f>
        <v>1795058</v>
      </c>
    </row>
    <row r="354" spans="1:12" ht="27.75" customHeight="1">
      <c r="A354" s="150" t="s">
        <v>494</v>
      </c>
      <c r="B354" s="111" t="s">
        <v>191</v>
      </c>
      <c r="C354" s="305"/>
      <c r="D354" s="263">
        <f t="shared" ref="D354:L354" si="158">D355+D356+D357+D358+D360+D359</f>
        <v>8381731</v>
      </c>
      <c r="E354" s="263">
        <f t="shared" si="158"/>
        <v>8224592</v>
      </c>
      <c r="F354" s="263">
        <f t="shared" si="158"/>
        <v>6140946</v>
      </c>
      <c r="G354" s="263">
        <f t="shared" si="158"/>
        <v>0</v>
      </c>
      <c r="H354" s="145">
        <f t="shared" si="158"/>
        <v>331335</v>
      </c>
      <c r="I354" s="263">
        <f t="shared" si="158"/>
        <v>5809611</v>
      </c>
      <c r="J354" s="263">
        <f t="shared" si="158"/>
        <v>5894146</v>
      </c>
      <c r="K354" s="263">
        <f t="shared" si="158"/>
        <v>0</v>
      </c>
      <c r="L354" s="263">
        <f t="shared" si="158"/>
        <v>246800</v>
      </c>
    </row>
    <row r="355" spans="1:12" ht="20.25" customHeight="1">
      <c r="A355" s="72" t="s">
        <v>192</v>
      </c>
      <c r="B355" s="108" t="s">
        <v>193</v>
      </c>
      <c r="C355" s="301"/>
      <c r="D355" s="224">
        <v>0</v>
      </c>
      <c r="E355" s="224"/>
      <c r="F355" s="265">
        <v>0</v>
      </c>
      <c r="G355" s="264"/>
      <c r="H355" s="225"/>
      <c r="I355" s="265">
        <f>F355-H355</f>
        <v>0</v>
      </c>
      <c r="J355" s="224"/>
      <c r="K355" s="224">
        <v>0</v>
      </c>
      <c r="L355" s="258">
        <f t="shared" ref="L355:L360" si="159">F355-J355-K355</f>
        <v>0</v>
      </c>
    </row>
    <row r="356" spans="1:12" ht="24.75" customHeight="1">
      <c r="A356" s="72" t="s">
        <v>194</v>
      </c>
      <c r="B356" s="99" t="s">
        <v>195</v>
      </c>
      <c r="C356" s="300"/>
      <c r="D356" s="224">
        <v>0</v>
      </c>
      <c r="E356" s="224"/>
      <c r="F356" s="265">
        <v>0</v>
      </c>
      <c r="G356" s="264"/>
      <c r="H356" s="225"/>
      <c r="I356" s="265"/>
      <c r="J356" s="224"/>
      <c r="K356" s="224">
        <v>0</v>
      </c>
      <c r="L356" s="258">
        <f t="shared" si="159"/>
        <v>0</v>
      </c>
    </row>
    <row r="357" spans="1:12" ht="15">
      <c r="A357" s="72" t="s">
        <v>196</v>
      </c>
      <c r="B357" s="100" t="s">
        <v>197</v>
      </c>
      <c r="C357" s="306"/>
      <c r="D357" s="224">
        <v>612527</v>
      </c>
      <c r="E357" s="224">
        <v>630000</v>
      </c>
      <c r="F357" s="265">
        <f>H357+I357</f>
        <v>902194</v>
      </c>
      <c r="G357" s="224"/>
      <c r="H357" s="225">
        <v>292873</v>
      </c>
      <c r="I357" s="265">
        <v>609321</v>
      </c>
      <c r="J357" s="279">
        <v>656863</v>
      </c>
      <c r="K357" s="224">
        <v>0</v>
      </c>
      <c r="L357" s="258">
        <f t="shared" si="159"/>
        <v>245331</v>
      </c>
    </row>
    <row r="358" spans="1:12" ht="15">
      <c r="A358" s="72" t="s">
        <v>200</v>
      </c>
      <c r="B358" s="475" t="s">
        <v>201</v>
      </c>
      <c r="C358" s="504"/>
      <c r="D358" s="224"/>
      <c r="E358" s="224"/>
      <c r="F358" s="257">
        <v>0</v>
      </c>
      <c r="G358" s="224"/>
      <c r="H358" s="225"/>
      <c r="I358" s="257">
        <f>F358-H358</f>
        <v>0</v>
      </c>
      <c r="J358" s="224"/>
      <c r="K358" s="224">
        <v>0</v>
      </c>
      <c r="L358" s="258">
        <f t="shared" si="159"/>
        <v>0</v>
      </c>
    </row>
    <row r="359" spans="1:12" ht="25.5">
      <c r="A359" s="72" t="s">
        <v>208</v>
      </c>
      <c r="B359" s="100" t="s">
        <v>209</v>
      </c>
      <c r="C359" s="300"/>
      <c r="D359" s="224"/>
      <c r="E359" s="224"/>
      <c r="F359" s="257">
        <v>0</v>
      </c>
      <c r="G359" s="224"/>
      <c r="H359" s="225"/>
      <c r="I359" s="257">
        <f>F359-H359</f>
        <v>0</v>
      </c>
      <c r="J359" s="224"/>
      <c r="K359" s="224">
        <v>0</v>
      </c>
      <c r="L359" s="258">
        <f t="shared" si="159"/>
        <v>0</v>
      </c>
    </row>
    <row r="360" spans="1:12" ht="16.5" customHeight="1">
      <c r="A360" s="72" t="s">
        <v>212</v>
      </c>
      <c r="B360" s="475" t="s">
        <v>213</v>
      </c>
      <c r="C360" s="504"/>
      <c r="D360" s="224">
        <v>7769204</v>
      </c>
      <c r="E360" s="224">
        <v>7594592</v>
      </c>
      <c r="F360" s="257">
        <f>H360+I360</f>
        <v>5238752</v>
      </c>
      <c r="G360" s="224"/>
      <c r="H360" s="225">
        <v>38462</v>
      </c>
      <c r="I360" s="257">
        <v>5200290</v>
      </c>
      <c r="J360" s="224">
        <v>5237283</v>
      </c>
      <c r="K360" s="224">
        <v>0</v>
      </c>
      <c r="L360" s="258">
        <f t="shared" si="159"/>
        <v>1469</v>
      </c>
    </row>
    <row r="361" spans="1:12" ht="25.5">
      <c r="A361" s="49" t="s">
        <v>495</v>
      </c>
      <c r="B361" s="105" t="s">
        <v>215</v>
      </c>
      <c r="C361" s="307"/>
      <c r="D361" s="263">
        <f t="shared" ref="D361:L361" si="160">D362+D363+D364</f>
        <v>-41500000</v>
      </c>
      <c r="E361" s="263">
        <f t="shared" si="160"/>
        <v>-25237885</v>
      </c>
      <c r="F361" s="263">
        <f t="shared" si="160"/>
        <v>-23179055</v>
      </c>
      <c r="G361" s="263">
        <f t="shared" si="160"/>
        <v>0</v>
      </c>
      <c r="H361" s="145">
        <f t="shared" si="160"/>
        <v>0</v>
      </c>
      <c r="I361" s="263">
        <f t="shared" si="160"/>
        <v>-23179055</v>
      </c>
      <c r="J361" s="263">
        <f t="shared" si="160"/>
        <v>-23179055</v>
      </c>
      <c r="K361" s="263">
        <v>0</v>
      </c>
      <c r="L361" s="263">
        <f t="shared" si="160"/>
        <v>0</v>
      </c>
    </row>
    <row r="362" spans="1:12" ht="18.75" customHeight="1">
      <c r="A362" s="72" t="s">
        <v>216</v>
      </c>
      <c r="B362" s="99" t="s">
        <v>217</v>
      </c>
      <c r="C362" s="300"/>
      <c r="D362" s="224">
        <v>0</v>
      </c>
      <c r="E362" s="224">
        <v>75000</v>
      </c>
      <c r="F362" s="257">
        <f>H362+I362</f>
        <v>75000</v>
      </c>
      <c r="G362" s="224"/>
      <c r="H362" s="225"/>
      <c r="I362" s="308">
        <f>J362</f>
        <v>75000</v>
      </c>
      <c r="J362" s="224">
        <v>75000</v>
      </c>
      <c r="K362" s="224">
        <v>0</v>
      </c>
      <c r="L362" s="258">
        <f>F362-J362-K362</f>
        <v>0</v>
      </c>
    </row>
    <row r="363" spans="1:12" ht="42" customHeight="1">
      <c r="A363" s="309" t="s">
        <v>496</v>
      </c>
      <c r="B363" s="100" t="s">
        <v>219</v>
      </c>
      <c r="C363" s="300"/>
      <c r="D363" s="224">
        <v>-41500000</v>
      </c>
      <c r="E363" s="224">
        <v>-25312885</v>
      </c>
      <c r="F363" s="257">
        <f>H363+I363</f>
        <v>-23254055</v>
      </c>
      <c r="G363" s="224"/>
      <c r="H363" s="225"/>
      <c r="I363" s="308">
        <f>J363</f>
        <v>-23254055</v>
      </c>
      <c r="J363" s="224">
        <v>-23254055</v>
      </c>
      <c r="K363" s="224">
        <v>0</v>
      </c>
      <c r="L363" s="258">
        <f>F363-J363-K363</f>
        <v>0</v>
      </c>
    </row>
    <row r="364" spans="1:12" ht="15">
      <c r="A364" s="72" t="s">
        <v>224</v>
      </c>
      <c r="B364" s="99" t="s">
        <v>225</v>
      </c>
      <c r="C364" s="300"/>
      <c r="D364" s="224">
        <v>0</v>
      </c>
      <c r="E364" s="224"/>
      <c r="F364" s="257">
        <f>H364+I364</f>
        <v>0</v>
      </c>
      <c r="G364" s="224"/>
      <c r="H364" s="225"/>
      <c r="I364" s="308">
        <f>J364</f>
        <v>0</v>
      </c>
      <c r="J364" s="224"/>
      <c r="K364" s="224">
        <v>0</v>
      </c>
      <c r="L364" s="258">
        <f>F364-J364-K364</f>
        <v>0</v>
      </c>
    </row>
    <row r="365" spans="1:12" ht="21" customHeight="1">
      <c r="A365" s="49" t="s">
        <v>240</v>
      </c>
      <c r="B365" s="505" t="s">
        <v>241</v>
      </c>
      <c r="C365" s="506"/>
      <c r="D365" s="263">
        <f>D372</f>
        <v>0</v>
      </c>
      <c r="E365" s="263">
        <f>E372</f>
        <v>0</v>
      </c>
      <c r="F365" s="263">
        <f t="shared" ref="F365:J365" si="161">F372</f>
        <v>0</v>
      </c>
      <c r="G365" s="263">
        <f t="shared" si="161"/>
        <v>0</v>
      </c>
      <c r="H365" s="263">
        <f t="shared" si="161"/>
        <v>0</v>
      </c>
      <c r="I365" s="263">
        <f t="shared" si="161"/>
        <v>0</v>
      </c>
      <c r="J365" s="263">
        <f t="shared" si="161"/>
        <v>0</v>
      </c>
      <c r="K365" s="263">
        <f t="shared" ref="K365:L365" si="162">K366</f>
        <v>0</v>
      </c>
      <c r="L365" s="263">
        <f t="shared" si="162"/>
        <v>0</v>
      </c>
    </row>
    <row r="366" spans="1:12" ht="26.25" customHeight="1">
      <c r="A366" s="49" t="s">
        <v>497</v>
      </c>
      <c r="B366" s="111" t="s">
        <v>243</v>
      </c>
      <c r="C366" s="310"/>
      <c r="D366" s="263">
        <f t="shared" ref="D366:L366" si="163">D367+D368+D369+D370+D371</f>
        <v>0</v>
      </c>
      <c r="E366" s="263">
        <f t="shared" si="163"/>
        <v>0</v>
      </c>
      <c r="F366" s="263">
        <f t="shared" si="163"/>
        <v>0</v>
      </c>
      <c r="G366" s="263">
        <f t="shared" si="163"/>
        <v>0</v>
      </c>
      <c r="H366" s="145">
        <f t="shared" si="163"/>
        <v>0</v>
      </c>
      <c r="I366" s="263">
        <f t="shared" si="163"/>
        <v>0</v>
      </c>
      <c r="J366" s="263">
        <f t="shared" si="163"/>
        <v>0</v>
      </c>
      <c r="K366" s="263">
        <f t="shared" si="163"/>
        <v>0</v>
      </c>
      <c r="L366" s="263">
        <f t="shared" si="163"/>
        <v>0</v>
      </c>
    </row>
    <row r="367" spans="1:12" ht="24.95" hidden="1" customHeight="1">
      <c r="A367" s="106" t="s">
        <v>244</v>
      </c>
      <c r="B367" s="483" t="s">
        <v>245</v>
      </c>
      <c r="C367" s="503"/>
      <c r="D367" s="224"/>
      <c r="E367" s="224"/>
      <c r="F367" s="265">
        <v>0</v>
      </c>
      <c r="G367" s="264"/>
      <c r="H367" s="145"/>
      <c r="I367" s="265">
        <f>F367-H367</f>
        <v>0</v>
      </c>
      <c r="J367" s="224"/>
      <c r="K367" s="224"/>
      <c r="L367" s="258">
        <f>F367-J367-K367</f>
        <v>0</v>
      </c>
    </row>
    <row r="368" spans="1:12" ht="24.95" hidden="1" customHeight="1">
      <c r="A368" s="106" t="s">
        <v>498</v>
      </c>
      <c r="B368" s="483" t="s">
        <v>247</v>
      </c>
      <c r="C368" s="503"/>
      <c r="D368" s="224"/>
      <c r="E368" s="224"/>
      <c r="F368" s="265">
        <v>0</v>
      </c>
      <c r="G368" s="264"/>
      <c r="H368" s="145"/>
      <c r="I368" s="265">
        <f>F368-H368</f>
        <v>0</v>
      </c>
      <c r="J368" s="224"/>
      <c r="K368" s="224"/>
      <c r="L368" s="258">
        <f>F368-J368-K368</f>
        <v>0</v>
      </c>
    </row>
    <row r="369" spans="1:12" ht="24.95" hidden="1" customHeight="1">
      <c r="A369" s="106" t="s">
        <v>248</v>
      </c>
      <c r="B369" s="483" t="s">
        <v>249</v>
      </c>
      <c r="C369" s="503"/>
      <c r="D369" s="224"/>
      <c r="E369" s="224"/>
      <c r="F369" s="265">
        <v>0</v>
      </c>
      <c r="G369" s="264"/>
      <c r="H369" s="145"/>
      <c r="I369" s="265">
        <f>F369-H369</f>
        <v>0</v>
      </c>
      <c r="J369" s="224"/>
      <c r="K369" s="224"/>
      <c r="L369" s="258">
        <f>F369-J369-K369</f>
        <v>0</v>
      </c>
    </row>
    <row r="370" spans="1:12" ht="24.95" hidden="1" customHeight="1">
      <c r="A370" s="106" t="s">
        <v>250</v>
      </c>
      <c r="B370" s="483" t="s">
        <v>251</v>
      </c>
      <c r="C370" s="503"/>
      <c r="D370" s="224"/>
      <c r="E370" s="224"/>
      <c r="F370" s="265">
        <v>0</v>
      </c>
      <c r="G370" s="264"/>
      <c r="H370" s="145"/>
      <c r="I370" s="265">
        <f>F370-H370</f>
        <v>0</v>
      </c>
      <c r="J370" s="224"/>
      <c r="K370" s="224"/>
      <c r="L370" s="258">
        <f>F370-J370-K370</f>
        <v>0</v>
      </c>
    </row>
    <row r="371" spans="1:12" ht="15.75" customHeight="1">
      <c r="A371" s="72" t="s">
        <v>499</v>
      </c>
      <c r="B371" s="311" t="s">
        <v>500</v>
      </c>
      <c r="C371" s="312"/>
      <c r="D371" s="224"/>
      <c r="E371" s="224"/>
      <c r="F371" s="265">
        <v>0</v>
      </c>
      <c r="G371" s="264"/>
      <c r="H371" s="145"/>
      <c r="I371" s="265">
        <f>F371-H371</f>
        <v>0</v>
      </c>
      <c r="J371" s="224"/>
      <c r="K371" s="224">
        <v>0</v>
      </c>
      <c r="L371" s="258">
        <f>F371-J371-K371</f>
        <v>0</v>
      </c>
    </row>
    <row r="372" spans="1:12" ht="29.25" customHeight="1">
      <c r="A372" s="72" t="s">
        <v>258</v>
      </c>
      <c r="B372" s="311" t="s">
        <v>259</v>
      </c>
      <c r="C372" s="312"/>
      <c r="D372" s="224"/>
      <c r="E372" s="224"/>
      <c r="F372" s="265">
        <f>H372+I372</f>
        <v>0</v>
      </c>
      <c r="G372" s="264"/>
      <c r="H372" s="145"/>
      <c r="I372" s="265">
        <v>0</v>
      </c>
      <c r="J372" s="224">
        <v>0</v>
      </c>
      <c r="K372" s="224"/>
      <c r="L372" s="267"/>
    </row>
    <row r="373" spans="1:12" ht="20.25" customHeight="1">
      <c r="A373" s="200" t="s">
        <v>501</v>
      </c>
      <c r="B373" s="313" t="s">
        <v>261</v>
      </c>
      <c r="C373" s="314"/>
      <c r="D373" s="222">
        <f t="shared" ref="D373:L373" si="164">D374</f>
        <v>5789200</v>
      </c>
      <c r="E373" s="222">
        <f t="shared" si="164"/>
        <v>7541000</v>
      </c>
      <c r="F373" s="222">
        <f t="shared" si="164"/>
        <v>7473031</v>
      </c>
      <c r="G373" s="222">
        <f t="shared" si="164"/>
        <v>0</v>
      </c>
      <c r="H373" s="145">
        <f t="shared" si="164"/>
        <v>0</v>
      </c>
      <c r="I373" s="222">
        <f t="shared" si="164"/>
        <v>7473031</v>
      </c>
      <c r="J373" s="222">
        <f t="shared" si="164"/>
        <v>7473031</v>
      </c>
      <c r="K373" s="222">
        <f>K374</f>
        <v>0</v>
      </c>
      <c r="L373" s="222">
        <f t="shared" si="164"/>
        <v>0</v>
      </c>
    </row>
    <row r="374" spans="1:12" ht="30.75" customHeight="1">
      <c r="A374" s="200" t="s">
        <v>262</v>
      </c>
      <c r="B374" s="313" t="s">
        <v>263</v>
      </c>
      <c r="C374" s="314"/>
      <c r="D374" s="222">
        <f t="shared" ref="D374:L374" si="165">D375+D390</f>
        <v>5789200</v>
      </c>
      <c r="E374" s="222">
        <f t="shared" si="165"/>
        <v>7541000</v>
      </c>
      <c r="F374" s="222">
        <f t="shared" si="165"/>
        <v>7473031</v>
      </c>
      <c r="G374" s="222">
        <f t="shared" si="165"/>
        <v>0</v>
      </c>
      <c r="H374" s="145">
        <f t="shared" si="165"/>
        <v>0</v>
      </c>
      <c r="I374" s="222">
        <f t="shared" si="165"/>
        <v>7473031</v>
      </c>
      <c r="J374" s="222">
        <f t="shared" si="165"/>
        <v>7473031</v>
      </c>
      <c r="K374" s="222">
        <f t="shared" si="165"/>
        <v>0</v>
      </c>
      <c r="L374" s="222">
        <f t="shared" si="165"/>
        <v>0</v>
      </c>
    </row>
    <row r="375" spans="1:12" ht="43.5" customHeight="1">
      <c r="A375" s="200" t="s">
        <v>502</v>
      </c>
      <c r="B375" s="315" t="s">
        <v>265</v>
      </c>
      <c r="C375" s="314"/>
      <c r="D375" s="222">
        <f>D376+D377+D378+D379+D380+D381+D382+D383+D384+D386+D387+D388+D389+D385</f>
        <v>5789200</v>
      </c>
      <c r="E375" s="222">
        <f t="shared" ref="E375:L375" si="166">E376+E377+E378+E379+E380+E381+E382+E383+E384+E386+E387+E388+E389+E385</f>
        <v>7305000</v>
      </c>
      <c r="F375" s="222">
        <f t="shared" si="166"/>
        <v>7281640</v>
      </c>
      <c r="G375" s="222">
        <f t="shared" si="166"/>
        <v>0</v>
      </c>
      <c r="H375" s="222">
        <f t="shared" si="166"/>
        <v>0</v>
      </c>
      <c r="I375" s="222">
        <f t="shared" si="166"/>
        <v>7281640</v>
      </c>
      <c r="J375" s="222">
        <f t="shared" si="166"/>
        <v>7281640</v>
      </c>
      <c r="K375" s="222">
        <f t="shared" si="166"/>
        <v>0</v>
      </c>
      <c r="L375" s="222">
        <f t="shared" si="166"/>
        <v>0</v>
      </c>
    </row>
    <row r="376" spans="1:12" ht="20.100000000000001" hidden="1" customHeight="1">
      <c r="A376" s="106" t="s">
        <v>318</v>
      </c>
      <c r="B376" s="151" t="s">
        <v>319</v>
      </c>
      <c r="C376" s="256"/>
      <c r="D376" s="224"/>
      <c r="E376" s="224"/>
      <c r="F376" s="265">
        <v>0</v>
      </c>
      <c r="G376" s="264"/>
      <c r="H376" s="145"/>
      <c r="I376" s="265">
        <f>F376-H376</f>
        <v>0</v>
      </c>
      <c r="J376" s="224"/>
      <c r="K376" s="224"/>
      <c r="L376" s="258">
        <f t="shared" ref="L376:L389" si="167">F376-J376-K376</f>
        <v>0</v>
      </c>
    </row>
    <row r="377" spans="1:12" ht="20.100000000000001" hidden="1" customHeight="1">
      <c r="A377" s="106" t="s">
        <v>320</v>
      </c>
      <c r="B377" s="151" t="s">
        <v>321</v>
      </c>
      <c r="C377" s="256"/>
      <c r="D377" s="224"/>
      <c r="E377" s="224"/>
      <c r="F377" s="265">
        <v>0</v>
      </c>
      <c r="G377" s="264"/>
      <c r="H377" s="145"/>
      <c r="I377" s="265">
        <f t="shared" ref="I377:I389" si="168">F377-H377</f>
        <v>0</v>
      </c>
      <c r="J377" s="224"/>
      <c r="K377" s="224"/>
      <c r="L377" s="258">
        <f t="shared" si="167"/>
        <v>0</v>
      </c>
    </row>
    <row r="378" spans="1:12" ht="20.100000000000001" hidden="1" customHeight="1">
      <c r="A378" s="106" t="s">
        <v>324</v>
      </c>
      <c r="B378" s="152" t="s">
        <v>325</v>
      </c>
      <c r="C378" s="256"/>
      <c r="D378" s="224"/>
      <c r="E378" s="224"/>
      <c r="F378" s="265">
        <v>0</v>
      </c>
      <c r="G378" s="264"/>
      <c r="H378" s="145"/>
      <c r="I378" s="265">
        <f t="shared" si="168"/>
        <v>0</v>
      </c>
      <c r="J378" s="224"/>
      <c r="K378" s="224"/>
      <c r="L378" s="258">
        <f t="shared" si="167"/>
        <v>0</v>
      </c>
    </row>
    <row r="379" spans="1:12" ht="20.100000000000001" customHeight="1">
      <c r="A379" s="106" t="s">
        <v>326</v>
      </c>
      <c r="B379" s="152" t="s">
        <v>327</v>
      </c>
      <c r="C379" s="256"/>
      <c r="D379" s="224"/>
      <c r="E379" s="224"/>
      <c r="F379" s="265">
        <v>0</v>
      </c>
      <c r="G379" s="264"/>
      <c r="H379" s="145"/>
      <c r="I379" s="265">
        <f t="shared" si="168"/>
        <v>0</v>
      </c>
      <c r="J379" s="224"/>
      <c r="K379" s="224">
        <v>0</v>
      </c>
      <c r="L379" s="258">
        <f t="shared" si="167"/>
        <v>0</v>
      </c>
    </row>
    <row r="380" spans="1:12" ht="24.75" customHeight="1">
      <c r="A380" s="106" t="s">
        <v>328</v>
      </c>
      <c r="B380" s="152" t="s">
        <v>329</v>
      </c>
      <c r="C380" s="256"/>
      <c r="D380" s="224">
        <v>200000</v>
      </c>
      <c r="E380" s="224">
        <v>205000</v>
      </c>
      <c r="F380" s="257">
        <f>H380+I380</f>
        <v>181640</v>
      </c>
      <c r="G380" s="224"/>
      <c r="H380" s="145"/>
      <c r="I380" s="257">
        <f>J380</f>
        <v>181640</v>
      </c>
      <c r="J380" s="224">
        <v>181640</v>
      </c>
      <c r="K380" s="224">
        <v>0</v>
      </c>
      <c r="L380" s="258">
        <f t="shared" si="167"/>
        <v>0</v>
      </c>
    </row>
    <row r="381" spans="1:12" ht="20.100000000000001" hidden="1" customHeight="1">
      <c r="A381" s="106" t="s">
        <v>330</v>
      </c>
      <c r="B381" s="152" t="s">
        <v>331</v>
      </c>
      <c r="C381" s="256"/>
      <c r="D381" s="224"/>
      <c r="E381" s="224"/>
      <c r="F381" s="257">
        <v>0</v>
      </c>
      <c r="G381" s="224"/>
      <c r="H381" s="145"/>
      <c r="I381" s="257">
        <f t="shared" si="168"/>
        <v>0</v>
      </c>
      <c r="J381" s="224"/>
      <c r="K381" s="224"/>
      <c r="L381" s="258">
        <f t="shared" si="167"/>
        <v>0</v>
      </c>
    </row>
    <row r="382" spans="1:12" ht="20.100000000000001" hidden="1" customHeight="1">
      <c r="A382" s="106" t="s">
        <v>332</v>
      </c>
      <c r="B382" s="108" t="s">
        <v>333</v>
      </c>
      <c r="C382" s="256"/>
      <c r="D382" s="224"/>
      <c r="E382" s="224"/>
      <c r="F382" s="257">
        <v>0</v>
      </c>
      <c r="G382" s="224"/>
      <c r="H382" s="145"/>
      <c r="I382" s="257">
        <f t="shared" si="168"/>
        <v>0</v>
      </c>
      <c r="J382" s="224"/>
      <c r="K382" s="224"/>
      <c r="L382" s="258">
        <f t="shared" si="167"/>
        <v>0</v>
      </c>
    </row>
    <row r="383" spans="1:12" ht="20.100000000000001" hidden="1" customHeight="1">
      <c r="A383" s="106" t="s">
        <v>334</v>
      </c>
      <c r="B383" s="108" t="s">
        <v>335</v>
      </c>
      <c r="C383" s="256"/>
      <c r="D383" s="224"/>
      <c r="E383" s="224"/>
      <c r="F383" s="257">
        <v>0</v>
      </c>
      <c r="G383" s="224"/>
      <c r="H383" s="145"/>
      <c r="I383" s="257">
        <f t="shared" si="168"/>
        <v>0</v>
      </c>
      <c r="J383" s="224"/>
      <c r="K383" s="224"/>
      <c r="L383" s="258">
        <f t="shared" si="167"/>
        <v>0</v>
      </c>
    </row>
    <row r="384" spans="1:12" ht="27" customHeight="1">
      <c r="A384" s="316" t="s">
        <v>503</v>
      </c>
      <c r="B384" s="108" t="s">
        <v>339</v>
      </c>
      <c r="C384" s="256"/>
      <c r="D384" s="224"/>
      <c r="E384" s="224"/>
      <c r="F384" s="257">
        <f>H384+I384</f>
        <v>0</v>
      </c>
      <c r="G384" s="224"/>
      <c r="H384" s="145"/>
      <c r="I384" s="257">
        <f>J384</f>
        <v>0</v>
      </c>
      <c r="J384" s="224">
        <v>0</v>
      </c>
      <c r="K384" s="224">
        <v>0</v>
      </c>
      <c r="L384" s="258">
        <f t="shared" si="167"/>
        <v>0</v>
      </c>
    </row>
    <row r="385" spans="1:12" ht="27" customHeight="1">
      <c r="A385" s="106" t="s">
        <v>340</v>
      </c>
      <c r="B385" s="108" t="s">
        <v>341</v>
      </c>
      <c r="C385" s="256"/>
      <c r="D385" s="224">
        <v>5589200</v>
      </c>
      <c r="E385" s="224">
        <v>7100000</v>
      </c>
      <c r="F385" s="257">
        <f>H385+I385</f>
        <v>7100000</v>
      </c>
      <c r="G385" s="224"/>
      <c r="H385" s="145"/>
      <c r="I385" s="257">
        <f>J385</f>
        <v>7100000</v>
      </c>
      <c r="J385" s="224">
        <v>7100000</v>
      </c>
      <c r="K385" s="224">
        <v>0</v>
      </c>
      <c r="L385" s="258">
        <f t="shared" si="167"/>
        <v>0</v>
      </c>
    </row>
    <row r="386" spans="1:12" ht="20.100000000000001" customHeight="1">
      <c r="A386" s="106" t="s">
        <v>342</v>
      </c>
      <c r="B386" s="108" t="s">
        <v>343</v>
      </c>
      <c r="C386" s="256"/>
      <c r="D386" s="224">
        <v>0</v>
      </c>
      <c r="E386" s="224"/>
      <c r="F386" s="257">
        <f>H386+I386</f>
        <v>0</v>
      </c>
      <c r="G386" s="224"/>
      <c r="H386" s="145"/>
      <c r="I386" s="257">
        <f>J386</f>
        <v>0</v>
      </c>
      <c r="J386" s="224"/>
      <c r="K386" s="224">
        <v>0</v>
      </c>
      <c r="L386" s="258">
        <f t="shared" si="167"/>
        <v>0</v>
      </c>
    </row>
    <row r="387" spans="1:12" ht="20.100000000000001" hidden="1" customHeight="1">
      <c r="A387" s="106" t="s">
        <v>344</v>
      </c>
      <c r="B387" s="108" t="s">
        <v>345</v>
      </c>
      <c r="C387" s="256"/>
      <c r="D387" s="224">
        <v>0</v>
      </c>
      <c r="E387" s="224"/>
      <c r="F387" s="265">
        <f>H387+I387</f>
        <v>0</v>
      </c>
      <c r="G387" s="264"/>
      <c r="H387" s="145"/>
      <c r="I387" s="265">
        <f>J387</f>
        <v>0</v>
      </c>
      <c r="J387" s="224"/>
      <c r="K387" s="224">
        <v>0</v>
      </c>
      <c r="L387" s="258">
        <f t="shared" si="167"/>
        <v>0</v>
      </c>
    </row>
    <row r="388" spans="1:12" ht="20.100000000000001" hidden="1" customHeight="1">
      <c r="A388" s="106" t="s">
        <v>346</v>
      </c>
      <c r="B388" s="108" t="s">
        <v>347</v>
      </c>
      <c r="C388" s="256"/>
      <c r="D388" s="224">
        <v>0</v>
      </c>
      <c r="E388" s="224"/>
      <c r="F388" s="265">
        <f>H388+I388</f>
        <v>0</v>
      </c>
      <c r="G388" s="264"/>
      <c r="H388" s="145"/>
      <c r="I388" s="265">
        <f>J388</f>
        <v>0</v>
      </c>
      <c r="J388" s="224"/>
      <c r="K388" s="224">
        <v>0</v>
      </c>
      <c r="L388" s="258">
        <f t="shared" si="167"/>
        <v>0</v>
      </c>
    </row>
    <row r="389" spans="1:12" ht="15" hidden="1">
      <c r="B389" s="108" t="s">
        <v>349</v>
      </c>
      <c r="C389" s="256"/>
      <c r="D389" s="224"/>
      <c r="E389" s="224"/>
      <c r="F389" s="265">
        <v>0</v>
      </c>
      <c r="G389" s="264"/>
      <c r="H389" s="145"/>
      <c r="I389" s="265">
        <f t="shared" si="168"/>
        <v>0</v>
      </c>
      <c r="J389" s="224"/>
      <c r="K389" s="224"/>
      <c r="L389" s="258">
        <f t="shared" si="167"/>
        <v>0</v>
      </c>
    </row>
    <row r="390" spans="1:12" ht="29.25" customHeight="1">
      <c r="A390" s="200" t="s">
        <v>369</v>
      </c>
      <c r="B390" s="317" t="s">
        <v>370</v>
      </c>
      <c r="C390" s="318"/>
      <c r="D390" s="222">
        <f>D391+D392+D393+D394+D395+D397+D398+D396</f>
        <v>0</v>
      </c>
      <c r="E390" s="222">
        <f t="shared" ref="E390:L390" si="169">E391+E392+E393+E394+E395+E397+E398+E396</f>
        <v>236000</v>
      </c>
      <c r="F390" s="222">
        <f t="shared" si="169"/>
        <v>191391</v>
      </c>
      <c r="G390" s="222">
        <f t="shared" si="169"/>
        <v>0</v>
      </c>
      <c r="H390" s="145">
        <f t="shared" si="169"/>
        <v>0</v>
      </c>
      <c r="I390" s="222">
        <f t="shared" si="169"/>
        <v>191391</v>
      </c>
      <c r="J390" s="222">
        <f t="shared" si="169"/>
        <v>191391</v>
      </c>
      <c r="K390" s="222">
        <f t="shared" si="169"/>
        <v>0</v>
      </c>
      <c r="L390" s="222">
        <f t="shared" si="169"/>
        <v>0</v>
      </c>
    </row>
    <row r="391" spans="1:12" ht="27.75" hidden="1" customHeight="1">
      <c r="A391" s="72" t="s">
        <v>371</v>
      </c>
      <c r="B391" s="151" t="s">
        <v>372</v>
      </c>
      <c r="C391" s="256"/>
      <c r="D391" s="224"/>
      <c r="E391" s="264"/>
      <c r="F391" s="265">
        <v>0</v>
      </c>
      <c r="G391" s="264"/>
      <c r="H391" s="145"/>
      <c r="I391" s="265">
        <f>F391</f>
        <v>0</v>
      </c>
      <c r="J391" s="264"/>
      <c r="K391" s="224"/>
      <c r="L391" s="258">
        <f t="shared" ref="L391:L398" si="170">F391-J391-K391</f>
        <v>0</v>
      </c>
    </row>
    <row r="392" spans="1:12" ht="26.25" hidden="1" customHeight="1">
      <c r="A392" s="72" t="s">
        <v>373</v>
      </c>
      <c r="B392" s="151" t="s">
        <v>374</v>
      </c>
      <c r="C392" s="256"/>
      <c r="D392" s="224"/>
      <c r="E392" s="264"/>
      <c r="F392" s="265">
        <v>0</v>
      </c>
      <c r="G392" s="264"/>
      <c r="H392" s="145"/>
      <c r="I392" s="265">
        <f t="shared" ref="I392:I395" si="171">F392</f>
        <v>0</v>
      </c>
      <c r="J392" s="264"/>
      <c r="K392" s="224"/>
      <c r="L392" s="258">
        <f t="shared" si="170"/>
        <v>0</v>
      </c>
    </row>
    <row r="393" spans="1:12" ht="29.25" hidden="1" customHeight="1">
      <c r="A393" s="72" t="s">
        <v>375</v>
      </c>
      <c r="B393" s="151" t="s">
        <v>376</v>
      </c>
      <c r="C393" s="256"/>
      <c r="D393" s="224"/>
      <c r="E393" s="264"/>
      <c r="F393" s="92">
        <v>0</v>
      </c>
      <c r="G393" s="264"/>
      <c r="H393" s="145"/>
      <c r="I393" s="265">
        <f t="shared" si="171"/>
        <v>0</v>
      </c>
      <c r="J393" s="264"/>
      <c r="K393" s="224"/>
      <c r="L393" s="84">
        <f t="shared" si="170"/>
        <v>0</v>
      </c>
    </row>
    <row r="394" spans="1:12" ht="27" hidden="1" customHeight="1">
      <c r="A394" s="53" t="s">
        <v>377</v>
      </c>
      <c r="B394" s="319" t="s">
        <v>378</v>
      </c>
      <c r="C394" s="320"/>
      <c r="D394" s="321"/>
      <c r="E394" s="322"/>
      <c r="F394" s="323">
        <v>0</v>
      </c>
      <c r="G394" s="322"/>
      <c r="H394" s="324"/>
      <c r="I394" s="265">
        <f t="shared" si="171"/>
        <v>0</v>
      </c>
      <c r="J394" s="322"/>
      <c r="K394" s="321"/>
      <c r="L394" s="211">
        <f t="shared" si="170"/>
        <v>0</v>
      </c>
    </row>
    <row r="395" spans="1:12" ht="27" customHeight="1">
      <c r="A395" s="325" t="s">
        <v>379</v>
      </c>
      <c r="B395" s="195" t="s">
        <v>380</v>
      </c>
      <c r="C395" s="320"/>
      <c r="D395" s="326"/>
      <c r="E395" s="327"/>
      <c r="F395" s="328">
        <v>0</v>
      </c>
      <c r="G395" s="329"/>
      <c r="H395" s="330"/>
      <c r="I395" s="265">
        <f t="shared" si="171"/>
        <v>0</v>
      </c>
      <c r="J395" s="329"/>
      <c r="K395" s="331">
        <v>0</v>
      </c>
      <c r="L395" s="332">
        <f t="shared" si="170"/>
        <v>0</v>
      </c>
    </row>
    <row r="396" spans="1:12" ht="41.25" customHeight="1">
      <c r="A396" s="212" t="s">
        <v>448</v>
      </c>
      <c r="B396" s="195" t="s">
        <v>449</v>
      </c>
      <c r="C396" s="320"/>
      <c r="D396" s="331">
        <v>0</v>
      </c>
      <c r="E396" s="331">
        <v>236000</v>
      </c>
      <c r="F396" s="333">
        <f>H396+I396</f>
        <v>191391</v>
      </c>
      <c r="G396" s="331"/>
      <c r="H396" s="334"/>
      <c r="I396" s="117">
        <f>J396</f>
        <v>191391</v>
      </c>
      <c r="J396" s="331">
        <v>191391</v>
      </c>
      <c r="K396" s="331">
        <v>0</v>
      </c>
      <c r="L396" s="332"/>
    </row>
    <row r="397" spans="1:12" ht="29.25" customHeight="1">
      <c r="A397" s="196" t="s">
        <v>383</v>
      </c>
      <c r="B397" s="152" t="s">
        <v>384</v>
      </c>
      <c r="C397" s="256"/>
      <c r="D397" s="335">
        <v>0</v>
      </c>
      <c r="E397" s="335"/>
      <c r="F397" s="336">
        <f>H397+I397</f>
        <v>0</v>
      </c>
      <c r="G397" s="335"/>
      <c r="H397" s="337"/>
      <c r="I397" s="338">
        <f>J397</f>
        <v>0</v>
      </c>
      <c r="J397" s="335"/>
      <c r="K397" s="335">
        <v>0</v>
      </c>
      <c r="L397" s="339">
        <f t="shared" si="170"/>
        <v>0</v>
      </c>
    </row>
    <row r="398" spans="1:12" ht="44.25" customHeight="1" thickBot="1">
      <c r="A398" s="213" t="s">
        <v>385</v>
      </c>
      <c r="B398" s="198" t="s">
        <v>386</v>
      </c>
      <c r="C398" s="256"/>
      <c r="D398" s="340">
        <v>0</v>
      </c>
      <c r="E398" s="340">
        <v>0</v>
      </c>
      <c r="F398" s="341">
        <f>H398+I398</f>
        <v>0</v>
      </c>
      <c r="G398" s="342"/>
      <c r="H398" s="343"/>
      <c r="I398" s="265">
        <f>J398</f>
        <v>0</v>
      </c>
      <c r="J398" s="340"/>
      <c r="K398" s="342"/>
      <c r="L398" s="339">
        <f t="shared" si="170"/>
        <v>0</v>
      </c>
    </row>
    <row r="399" spans="1:12" ht="29.25" customHeight="1" thickBot="1">
      <c r="A399" s="236" t="s">
        <v>504</v>
      </c>
      <c r="B399" s="344" t="s">
        <v>22</v>
      </c>
      <c r="C399" s="345"/>
      <c r="D399" s="346">
        <f>D401+D416+D423+D428+D461+D524+D517</f>
        <v>258497920</v>
      </c>
      <c r="E399" s="346">
        <f>E401+E416+E423+E428+E461+E524+E517</f>
        <v>168610429</v>
      </c>
      <c r="F399" s="346">
        <f>F401+F416+F423+F428+F524+F517</f>
        <v>76381376</v>
      </c>
      <c r="G399" s="346">
        <f t="shared" ref="G399:L399" si="172">G401+G416+G423+G428+G524+G517</f>
        <v>0</v>
      </c>
      <c r="H399" s="346">
        <f t="shared" si="172"/>
        <v>0</v>
      </c>
      <c r="I399" s="346">
        <f t="shared" si="172"/>
        <v>76381376</v>
      </c>
      <c r="J399" s="346">
        <f t="shared" si="172"/>
        <v>76381376</v>
      </c>
      <c r="K399" s="346">
        <f t="shared" si="172"/>
        <v>0</v>
      </c>
      <c r="L399" s="346">
        <f t="shared" si="172"/>
        <v>0</v>
      </c>
    </row>
    <row r="400" spans="1:12" ht="26.25" customHeight="1">
      <c r="A400" s="347" t="s">
        <v>505</v>
      </c>
      <c r="B400" s="348" t="s">
        <v>24</v>
      </c>
      <c r="C400" s="349"/>
      <c r="D400" s="350">
        <f t="shared" ref="D400:K400" si="173">D401-D404-D413+D416+D423</f>
        <v>0</v>
      </c>
      <c r="E400" s="350">
        <f t="shared" si="173"/>
        <v>1797420</v>
      </c>
      <c r="F400" s="350">
        <f t="shared" si="173"/>
        <v>1958879</v>
      </c>
      <c r="G400" s="350">
        <f t="shared" si="173"/>
        <v>0</v>
      </c>
      <c r="H400" s="351">
        <f t="shared" si="173"/>
        <v>0</v>
      </c>
      <c r="I400" s="350">
        <f t="shared" si="173"/>
        <v>1958879</v>
      </c>
      <c r="J400" s="350">
        <f t="shared" si="173"/>
        <v>1958879</v>
      </c>
      <c r="K400" s="350">
        <f t="shared" si="173"/>
        <v>0</v>
      </c>
      <c r="L400" s="350">
        <f>F400-J400-K400</f>
        <v>0</v>
      </c>
    </row>
    <row r="401" spans="1:12" ht="13.5" customHeight="1">
      <c r="A401" s="247" t="s">
        <v>506</v>
      </c>
      <c r="B401" s="352" t="s">
        <v>26</v>
      </c>
      <c r="C401" s="349"/>
      <c r="D401" s="144">
        <f t="shared" ref="D401:L401" si="174">D402+D406</f>
        <v>41500000</v>
      </c>
      <c r="E401" s="144">
        <f t="shared" si="174"/>
        <v>25894885</v>
      </c>
      <c r="F401" s="144">
        <f t="shared" si="174"/>
        <v>23835459</v>
      </c>
      <c r="G401" s="144">
        <f t="shared" si="174"/>
        <v>0</v>
      </c>
      <c r="H401" s="145">
        <f t="shared" si="174"/>
        <v>0</v>
      </c>
      <c r="I401" s="144">
        <f t="shared" si="174"/>
        <v>23835459</v>
      </c>
      <c r="J401" s="144">
        <f t="shared" si="174"/>
        <v>23835459</v>
      </c>
      <c r="K401" s="144">
        <f t="shared" si="174"/>
        <v>0</v>
      </c>
      <c r="L401" s="144">
        <f t="shared" si="174"/>
        <v>0</v>
      </c>
    </row>
    <row r="402" spans="1:12" ht="15.75" customHeight="1">
      <c r="A402" s="247" t="s">
        <v>507</v>
      </c>
      <c r="B402" s="352" t="s">
        <v>28</v>
      </c>
      <c r="C402" s="349"/>
      <c r="D402" s="271">
        <f t="shared" ref="D402:L404" si="175">D403</f>
        <v>0</v>
      </c>
      <c r="E402" s="271">
        <f t="shared" si="175"/>
        <v>0</v>
      </c>
      <c r="F402" s="271">
        <f t="shared" si="175"/>
        <v>0</v>
      </c>
      <c r="G402" s="271">
        <f t="shared" si="175"/>
        <v>0</v>
      </c>
      <c r="H402" s="145">
        <f t="shared" si="175"/>
        <v>0</v>
      </c>
      <c r="I402" s="271">
        <f t="shared" si="175"/>
        <v>0</v>
      </c>
      <c r="J402" s="271">
        <f t="shared" si="175"/>
        <v>0</v>
      </c>
      <c r="K402" s="271">
        <f t="shared" si="175"/>
        <v>0</v>
      </c>
      <c r="L402" s="271">
        <f t="shared" si="175"/>
        <v>0</v>
      </c>
    </row>
    <row r="403" spans="1:12" ht="29.25" customHeight="1">
      <c r="A403" s="74" t="s">
        <v>508</v>
      </c>
      <c r="B403" s="260" t="s">
        <v>89</v>
      </c>
      <c r="C403" s="349"/>
      <c r="D403" s="144">
        <f t="shared" si="175"/>
        <v>0</v>
      </c>
      <c r="E403" s="144">
        <f t="shared" si="175"/>
        <v>0</v>
      </c>
      <c r="F403" s="144">
        <f t="shared" si="175"/>
        <v>0</v>
      </c>
      <c r="G403" s="144">
        <f t="shared" si="175"/>
        <v>0</v>
      </c>
      <c r="H403" s="145">
        <f t="shared" si="175"/>
        <v>0</v>
      </c>
      <c r="I403" s="144">
        <f t="shared" si="175"/>
        <v>0</v>
      </c>
      <c r="J403" s="144">
        <f t="shared" si="175"/>
        <v>0</v>
      </c>
      <c r="K403" s="144">
        <f t="shared" si="175"/>
        <v>0</v>
      </c>
      <c r="L403" s="144">
        <f t="shared" si="175"/>
        <v>0</v>
      </c>
    </row>
    <row r="404" spans="1:12" ht="17.25" customHeight="1">
      <c r="A404" s="74" t="s">
        <v>509</v>
      </c>
      <c r="B404" s="260" t="s">
        <v>91</v>
      </c>
      <c r="C404" s="349"/>
      <c r="D404" s="144">
        <f t="shared" si="175"/>
        <v>0</v>
      </c>
      <c r="E404" s="144">
        <f t="shared" si="175"/>
        <v>0</v>
      </c>
      <c r="F404" s="144">
        <f t="shared" si="175"/>
        <v>0</v>
      </c>
      <c r="G404" s="144">
        <f t="shared" si="175"/>
        <v>0</v>
      </c>
      <c r="H404" s="145">
        <f t="shared" si="175"/>
        <v>0</v>
      </c>
      <c r="I404" s="144">
        <f t="shared" si="175"/>
        <v>0</v>
      </c>
      <c r="J404" s="144">
        <f t="shared" si="175"/>
        <v>0</v>
      </c>
      <c r="K404" s="144">
        <f t="shared" si="175"/>
        <v>0</v>
      </c>
      <c r="L404" s="144">
        <f t="shared" si="175"/>
        <v>0</v>
      </c>
    </row>
    <row r="405" spans="1:12" ht="37.5" customHeight="1">
      <c r="A405" s="72" t="s">
        <v>100</v>
      </c>
      <c r="B405" s="107" t="s">
        <v>101</v>
      </c>
      <c r="C405" s="256"/>
      <c r="D405" s="264"/>
      <c r="E405" s="264"/>
      <c r="F405" s="92">
        <v>0</v>
      </c>
      <c r="G405" s="264"/>
      <c r="H405" s="145"/>
      <c r="I405" s="92">
        <f>F405-H405</f>
        <v>0</v>
      </c>
      <c r="J405" s="264"/>
      <c r="K405" s="264">
        <v>0</v>
      </c>
      <c r="L405" s="93">
        <f>F405-J405-K405</f>
        <v>0</v>
      </c>
    </row>
    <row r="406" spans="1:12" ht="13.5" customHeight="1">
      <c r="A406" s="74" t="s">
        <v>510</v>
      </c>
      <c r="B406" s="41" t="s">
        <v>133</v>
      </c>
      <c r="C406" s="261"/>
      <c r="D406" s="144">
        <f t="shared" ref="D406:L406" si="176">D407</f>
        <v>41500000</v>
      </c>
      <c r="E406" s="144">
        <f t="shared" si="176"/>
        <v>25894885</v>
      </c>
      <c r="F406" s="144">
        <f t="shared" si="176"/>
        <v>23835459</v>
      </c>
      <c r="G406" s="144">
        <f t="shared" si="176"/>
        <v>0</v>
      </c>
      <c r="H406" s="145">
        <f t="shared" si="176"/>
        <v>0</v>
      </c>
      <c r="I406" s="144">
        <f t="shared" si="176"/>
        <v>23835459</v>
      </c>
      <c r="J406" s="144">
        <f t="shared" si="176"/>
        <v>23835459</v>
      </c>
      <c r="K406" s="144">
        <f t="shared" si="176"/>
        <v>0</v>
      </c>
      <c r="L406" s="144">
        <f t="shared" si="176"/>
        <v>0</v>
      </c>
    </row>
    <row r="407" spans="1:12" ht="27.75" customHeight="1">
      <c r="A407" s="74" t="s">
        <v>511</v>
      </c>
      <c r="B407" s="474" t="s">
        <v>157</v>
      </c>
      <c r="C407" s="474"/>
      <c r="D407" s="144">
        <f t="shared" ref="D407:L407" si="177">D408+D413</f>
        <v>41500000</v>
      </c>
      <c r="E407" s="144">
        <f t="shared" si="177"/>
        <v>25894885</v>
      </c>
      <c r="F407" s="144">
        <f t="shared" si="177"/>
        <v>23835459</v>
      </c>
      <c r="G407" s="144">
        <f t="shared" si="177"/>
        <v>0</v>
      </c>
      <c r="H407" s="145">
        <f t="shared" si="177"/>
        <v>0</v>
      </c>
      <c r="I407" s="144">
        <f t="shared" si="177"/>
        <v>23835459</v>
      </c>
      <c r="J407" s="144">
        <f t="shared" si="177"/>
        <v>23835459</v>
      </c>
      <c r="K407" s="144">
        <f t="shared" si="177"/>
        <v>0</v>
      </c>
      <c r="L407" s="144">
        <f t="shared" si="177"/>
        <v>0</v>
      </c>
    </row>
    <row r="408" spans="1:12" ht="15">
      <c r="A408" s="353" t="s">
        <v>512</v>
      </c>
      <c r="B408" s="354" t="s">
        <v>191</v>
      </c>
      <c r="C408" s="355"/>
      <c r="D408" s="356">
        <f t="shared" ref="D408:L408" si="178">D409+D410+D411+D412</f>
        <v>0</v>
      </c>
      <c r="E408" s="356">
        <f t="shared" si="178"/>
        <v>582000</v>
      </c>
      <c r="F408" s="356">
        <f t="shared" si="178"/>
        <v>581404</v>
      </c>
      <c r="G408" s="356">
        <f t="shared" si="178"/>
        <v>0</v>
      </c>
      <c r="H408" s="145">
        <f t="shared" si="178"/>
        <v>0</v>
      </c>
      <c r="I408" s="356">
        <f t="shared" si="178"/>
        <v>581404</v>
      </c>
      <c r="J408" s="356">
        <f t="shared" si="178"/>
        <v>581404</v>
      </c>
      <c r="K408" s="356">
        <f t="shared" si="178"/>
        <v>0</v>
      </c>
      <c r="L408" s="356">
        <f t="shared" si="178"/>
        <v>0</v>
      </c>
    </row>
    <row r="409" spans="1:12" ht="18" customHeight="1">
      <c r="A409" s="72" t="s">
        <v>198</v>
      </c>
      <c r="B409" s="483" t="s">
        <v>199</v>
      </c>
      <c r="C409" s="483"/>
      <c r="D409" s="264"/>
      <c r="E409" s="264"/>
      <c r="F409" s="92">
        <v>0</v>
      </c>
      <c r="G409" s="264"/>
      <c r="H409" s="145"/>
      <c r="I409" s="92">
        <f>F409-H409</f>
        <v>0</v>
      </c>
      <c r="J409" s="264"/>
      <c r="K409" s="264">
        <v>0</v>
      </c>
      <c r="L409" s="93">
        <f>F409-J409-K409</f>
        <v>0</v>
      </c>
    </row>
    <row r="410" spans="1:12" ht="27.95" customHeight="1">
      <c r="A410" s="72" t="s">
        <v>202</v>
      </c>
      <c r="B410" s="108" t="s">
        <v>203</v>
      </c>
      <c r="C410" s="108"/>
      <c r="D410" s="264"/>
      <c r="E410" s="264"/>
      <c r="F410" s="92">
        <v>0</v>
      </c>
      <c r="G410" s="264"/>
      <c r="H410" s="145"/>
      <c r="I410" s="92">
        <f>F410-H410</f>
        <v>0</v>
      </c>
      <c r="J410" s="264"/>
      <c r="K410" s="264">
        <v>0</v>
      </c>
      <c r="L410" s="93">
        <f>F410-J410-K410</f>
        <v>0</v>
      </c>
    </row>
    <row r="411" spans="1:12" ht="27.95" customHeight="1">
      <c r="A411" s="72" t="s">
        <v>204</v>
      </c>
      <c r="B411" s="108" t="s">
        <v>205</v>
      </c>
      <c r="C411" s="108"/>
      <c r="D411" s="296">
        <v>0</v>
      </c>
      <c r="E411" s="296">
        <v>582000</v>
      </c>
      <c r="F411" s="357">
        <f>H411+I411</f>
        <v>581404</v>
      </c>
      <c r="G411" s="358"/>
      <c r="H411" s="282"/>
      <c r="I411" s="357">
        <f>J411</f>
        <v>581404</v>
      </c>
      <c r="J411" s="358">
        <v>581404</v>
      </c>
      <c r="K411" s="264">
        <v>0</v>
      </c>
      <c r="L411" s="93">
        <f>F411-J411-K411</f>
        <v>0</v>
      </c>
    </row>
    <row r="412" spans="1:12" ht="16.5" customHeight="1">
      <c r="A412" s="72" t="s">
        <v>210</v>
      </c>
      <c r="B412" s="108" t="s">
        <v>211</v>
      </c>
      <c r="C412" s="108"/>
      <c r="D412" s="359">
        <v>0</v>
      </c>
      <c r="E412" s="359">
        <v>0</v>
      </c>
      <c r="F412" s="360">
        <f>H412+I412</f>
        <v>0</v>
      </c>
      <c r="G412" s="361"/>
      <c r="H412" s="282"/>
      <c r="I412" s="362">
        <f>J412</f>
        <v>0</v>
      </c>
      <c r="J412" s="361">
        <v>0</v>
      </c>
      <c r="K412" s="361">
        <v>0</v>
      </c>
      <c r="L412" s="363">
        <f>F412-J412-K412</f>
        <v>0</v>
      </c>
    </row>
    <row r="413" spans="1:12" ht="25.5" customHeight="1">
      <c r="A413" s="364" t="s">
        <v>513</v>
      </c>
      <c r="B413" s="354" t="s">
        <v>215</v>
      </c>
      <c r="C413" s="355"/>
      <c r="D413" s="356">
        <f>D414+D415</f>
        <v>41500000</v>
      </c>
      <c r="E413" s="356">
        <f t="shared" ref="E413:J413" si="179">E414+E415</f>
        <v>25312885</v>
      </c>
      <c r="F413" s="356">
        <f t="shared" si="179"/>
        <v>23254055</v>
      </c>
      <c r="G413" s="356">
        <f t="shared" si="179"/>
        <v>0</v>
      </c>
      <c r="H413" s="356">
        <f t="shared" si="179"/>
        <v>0</v>
      </c>
      <c r="I413" s="356">
        <f t="shared" si="179"/>
        <v>23254055</v>
      </c>
      <c r="J413" s="356">
        <f t="shared" si="179"/>
        <v>23254055</v>
      </c>
      <c r="K413" s="356">
        <f>K414+K415</f>
        <v>0</v>
      </c>
      <c r="L413" s="356">
        <f t="shared" ref="L413" si="180">L414+L415</f>
        <v>0</v>
      </c>
    </row>
    <row r="414" spans="1:12" ht="20.100000000000001" customHeight="1">
      <c r="A414" s="72" t="s">
        <v>220</v>
      </c>
      <c r="B414" s="100" t="s">
        <v>221</v>
      </c>
      <c r="C414" s="365"/>
      <c r="D414" s="296">
        <v>41500000</v>
      </c>
      <c r="E414" s="296">
        <v>25312885</v>
      </c>
      <c r="F414" s="366">
        <f t="shared" ref="F414:F419" si="181">H414+I414</f>
        <v>23254055</v>
      </c>
      <c r="G414" s="296"/>
      <c r="H414" s="145"/>
      <c r="I414" s="367">
        <f>J414</f>
        <v>23254055</v>
      </c>
      <c r="J414" s="296">
        <v>23254055</v>
      </c>
      <c r="K414" s="296">
        <v>0</v>
      </c>
      <c r="L414" s="368">
        <f>F414-J414-K414</f>
        <v>0</v>
      </c>
    </row>
    <row r="415" spans="1:12" ht="26.25" customHeight="1">
      <c r="A415" s="72" t="s">
        <v>222</v>
      </c>
      <c r="B415" s="300" t="s">
        <v>223</v>
      </c>
      <c r="C415" s="369"/>
      <c r="D415" s="296"/>
      <c r="E415" s="296"/>
      <c r="F415" s="366">
        <f t="shared" si="181"/>
        <v>0</v>
      </c>
      <c r="G415" s="296"/>
      <c r="H415" s="145"/>
      <c r="I415" s="367">
        <f>J415</f>
        <v>0</v>
      </c>
      <c r="J415" s="296"/>
      <c r="K415" s="296"/>
      <c r="L415" s="370"/>
    </row>
    <row r="416" spans="1:12" ht="15.75" customHeight="1">
      <c r="A416" s="371" t="s">
        <v>226</v>
      </c>
      <c r="B416" s="511" t="s">
        <v>227</v>
      </c>
      <c r="C416" s="512"/>
      <c r="D416" s="356">
        <f t="shared" ref="D416:L416" si="182">D417</f>
        <v>0</v>
      </c>
      <c r="E416" s="356">
        <f t="shared" si="182"/>
        <v>1215420</v>
      </c>
      <c r="F416" s="356">
        <f t="shared" si="181"/>
        <v>1377475</v>
      </c>
      <c r="G416" s="356">
        <f t="shared" si="182"/>
        <v>0</v>
      </c>
      <c r="H416" s="145">
        <f t="shared" si="182"/>
        <v>0</v>
      </c>
      <c r="I416" s="356">
        <f t="shared" si="182"/>
        <v>1377475</v>
      </c>
      <c r="J416" s="356">
        <f t="shared" si="182"/>
        <v>1377475</v>
      </c>
      <c r="K416" s="356">
        <f t="shared" si="182"/>
        <v>0</v>
      </c>
      <c r="L416" s="356">
        <f t="shared" si="182"/>
        <v>0</v>
      </c>
    </row>
    <row r="417" spans="1:12" ht="24.75" customHeight="1">
      <c r="A417" s="364" t="s">
        <v>228</v>
      </c>
      <c r="B417" s="372" t="s">
        <v>229</v>
      </c>
      <c r="C417" s="373"/>
      <c r="D417" s="356">
        <f t="shared" ref="D417:L417" si="183">D418+D419+D420+D421+D422</f>
        <v>0</v>
      </c>
      <c r="E417" s="356">
        <f t="shared" si="183"/>
        <v>1215420</v>
      </c>
      <c r="F417" s="356">
        <f t="shared" si="181"/>
        <v>1377475</v>
      </c>
      <c r="G417" s="356">
        <f t="shared" si="183"/>
        <v>0</v>
      </c>
      <c r="H417" s="145">
        <f t="shared" si="183"/>
        <v>0</v>
      </c>
      <c r="I417" s="356">
        <f t="shared" si="183"/>
        <v>1377475</v>
      </c>
      <c r="J417" s="356">
        <f t="shared" si="183"/>
        <v>1377475</v>
      </c>
      <c r="K417" s="356">
        <f t="shared" si="183"/>
        <v>0</v>
      </c>
      <c r="L417" s="356">
        <f t="shared" si="183"/>
        <v>0</v>
      </c>
    </row>
    <row r="418" spans="1:12" ht="25.5" customHeight="1">
      <c r="A418" s="72" t="s">
        <v>230</v>
      </c>
      <c r="B418" s="482" t="s">
        <v>231</v>
      </c>
      <c r="C418" s="483"/>
      <c r="D418" s="224">
        <v>0</v>
      </c>
      <c r="E418" s="224">
        <v>12001</v>
      </c>
      <c r="F418" s="374">
        <f t="shared" si="181"/>
        <v>12016</v>
      </c>
      <c r="G418" s="375"/>
      <c r="H418" s="376"/>
      <c r="I418" s="278">
        <f t="shared" ref="I418:I422" si="184">J418</f>
        <v>12016</v>
      </c>
      <c r="J418" s="224">
        <v>12016</v>
      </c>
      <c r="K418" s="224">
        <v>0</v>
      </c>
      <c r="L418" s="84">
        <f>F418-J418-K418</f>
        <v>0</v>
      </c>
    </row>
    <row r="419" spans="1:12" ht="24.75" customHeight="1">
      <c r="A419" s="72" t="s">
        <v>232</v>
      </c>
      <c r="B419" s="482" t="s">
        <v>233</v>
      </c>
      <c r="C419" s="483"/>
      <c r="D419" s="224">
        <v>0</v>
      </c>
      <c r="E419" s="224">
        <v>15125</v>
      </c>
      <c r="F419" s="374">
        <f t="shared" si="181"/>
        <v>15125</v>
      </c>
      <c r="G419" s="375"/>
      <c r="H419" s="376"/>
      <c r="I419" s="278">
        <f t="shared" si="184"/>
        <v>15125</v>
      </c>
      <c r="J419" s="224">
        <v>15125</v>
      </c>
      <c r="K419" s="224">
        <v>0</v>
      </c>
      <c r="L419" s="84">
        <f>F419-J419-K419</f>
        <v>0</v>
      </c>
    </row>
    <row r="420" spans="1:12" ht="15">
      <c r="A420" s="72" t="s">
        <v>234</v>
      </c>
      <c r="B420" s="482" t="s">
        <v>235</v>
      </c>
      <c r="C420" s="483"/>
      <c r="D420" s="224">
        <v>0</v>
      </c>
      <c r="E420" s="224"/>
      <c r="F420" s="374">
        <v>0</v>
      </c>
      <c r="G420" s="375"/>
      <c r="H420" s="376"/>
      <c r="I420" s="278">
        <f t="shared" si="184"/>
        <v>0</v>
      </c>
      <c r="J420" s="224"/>
      <c r="K420" s="224">
        <v>0</v>
      </c>
      <c r="L420" s="84">
        <f>F420-J420-K420</f>
        <v>0</v>
      </c>
    </row>
    <row r="421" spans="1:12" ht="28.5" customHeight="1">
      <c r="A421" s="72" t="s">
        <v>236</v>
      </c>
      <c r="B421" s="482" t="s">
        <v>237</v>
      </c>
      <c r="C421" s="483"/>
      <c r="D421" s="224">
        <v>0</v>
      </c>
      <c r="E421" s="224">
        <v>1188294</v>
      </c>
      <c r="F421" s="374">
        <f>H421+I421</f>
        <v>1350334</v>
      </c>
      <c r="G421" s="375"/>
      <c r="H421" s="376"/>
      <c r="I421" s="278">
        <f t="shared" si="184"/>
        <v>1350334</v>
      </c>
      <c r="J421" s="224">
        <v>1350334</v>
      </c>
      <c r="K421" s="224">
        <v>0</v>
      </c>
      <c r="L421" s="84">
        <f>F421-J421-K421</f>
        <v>0</v>
      </c>
    </row>
    <row r="422" spans="1:12" ht="18" customHeight="1">
      <c r="A422" s="72" t="s">
        <v>238</v>
      </c>
      <c r="B422" s="108" t="s">
        <v>239</v>
      </c>
      <c r="C422" s="377"/>
      <c r="D422" s="296">
        <v>0</v>
      </c>
      <c r="E422" s="296">
        <f>J422</f>
        <v>0</v>
      </c>
      <c r="F422" s="366">
        <f>H422+I422</f>
        <v>0</v>
      </c>
      <c r="G422" s="378"/>
      <c r="H422" s="379"/>
      <c r="I422" s="367">
        <f t="shared" si="184"/>
        <v>0</v>
      </c>
      <c r="J422" s="296"/>
      <c r="K422" s="296">
        <v>0</v>
      </c>
      <c r="L422" s="368">
        <f>F422-J422-K422</f>
        <v>0</v>
      </c>
    </row>
    <row r="423" spans="1:12" ht="17.25" customHeight="1">
      <c r="A423" s="353" t="s">
        <v>240</v>
      </c>
      <c r="B423" s="354" t="s">
        <v>241</v>
      </c>
      <c r="C423" s="380"/>
      <c r="D423" s="356">
        <f t="shared" ref="D423:L423" si="185">D424</f>
        <v>0</v>
      </c>
      <c r="E423" s="356">
        <f t="shared" si="185"/>
        <v>0</v>
      </c>
      <c r="F423" s="356">
        <f t="shared" si="185"/>
        <v>0</v>
      </c>
      <c r="G423" s="356">
        <f t="shared" si="185"/>
        <v>0</v>
      </c>
      <c r="H423" s="356">
        <f t="shared" si="185"/>
        <v>0</v>
      </c>
      <c r="I423" s="356">
        <f t="shared" si="185"/>
        <v>0</v>
      </c>
      <c r="J423" s="356">
        <f t="shared" si="185"/>
        <v>0</v>
      </c>
      <c r="K423" s="356">
        <f t="shared" si="185"/>
        <v>0</v>
      </c>
      <c r="L423" s="356">
        <f t="shared" si="185"/>
        <v>0</v>
      </c>
    </row>
    <row r="424" spans="1:12" ht="28.5" customHeight="1">
      <c r="A424" s="353" t="s">
        <v>514</v>
      </c>
      <c r="B424" s="372" t="s">
        <v>243</v>
      </c>
      <c r="C424" s="380"/>
      <c r="D424" s="356">
        <f t="shared" ref="D424:L424" si="186">D425+D426+D427</f>
        <v>0</v>
      </c>
      <c r="E424" s="356">
        <f t="shared" si="186"/>
        <v>0</v>
      </c>
      <c r="F424" s="356">
        <f t="shared" si="186"/>
        <v>0</v>
      </c>
      <c r="G424" s="356">
        <f t="shared" si="186"/>
        <v>0</v>
      </c>
      <c r="H424" s="145">
        <f t="shared" si="186"/>
        <v>0</v>
      </c>
      <c r="I424" s="356">
        <f t="shared" si="186"/>
        <v>0</v>
      </c>
      <c r="J424" s="356">
        <f t="shared" si="186"/>
        <v>0</v>
      </c>
      <c r="K424" s="356">
        <f t="shared" si="186"/>
        <v>0</v>
      </c>
      <c r="L424" s="356">
        <f t="shared" si="186"/>
        <v>0</v>
      </c>
    </row>
    <row r="425" spans="1:12" ht="28.5" customHeight="1">
      <c r="A425" s="72" t="s">
        <v>252</v>
      </c>
      <c r="B425" s="108" t="s">
        <v>253</v>
      </c>
      <c r="C425" s="377"/>
      <c r="D425" s="264"/>
      <c r="E425" s="264"/>
      <c r="F425" s="92">
        <v>0</v>
      </c>
      <c r="G425" s="264"/>
      <c r="H425" s="145"/>
      <c r="I425" s="92">
        <f>F425-H425</f>
        <v>0</v>
      </c>
      <c r="J425" s="264"/>
      <c r="K425" s="264">
        <v>0</v>
      </c>
      <c r="L425" s="93">
        <f>F425-J425-K425</f>
        <v>0</v>
      </c>
    </row>
    <row r="426" spans="1:12" ht="28.5" customHeight="1">
      <c r="A426" s="72" t="s">
        <v>254</v>
      </c>
      <c r="B426" s="108" t="s">
        <v>255</v>
      </c>
      <c r="C426" s="377"/>
      <c r="D426" s="361"/>
      <c r="E426" s="361"/>
      <c r="F426" s="360">
        <f>H426+I426</f>
        <v>0</v>
      </c>
      <c r="G426" s="361"/>
      <c r="H426" s="282"/>
      <c r="I426" s="360">
        <v>0</v>
      </c>
      <c r="J426" s="361">
        <v>0</v>
      </c>
      <c r="K426" s="361">
        <v>0</v>
      </c>
      <c r="L426" s="381">
        <f>F426-J426-K426</f>
        <v>0</v>
      </c>
    </row>
    <row r="427" spans="1:12" ht="28.5" customHeight="1">
      <c r="A427" s="72" t="s">
        <v>256</v>
      </c>
      <c r="B427" s="108" t="s">
        <v>257</v>
      </c>
      <c r="C427" s="377"/>
      <c r="D427" s="361"/>
      <c r="E427" s="361"/>
      <c r="F427" s="360">
        <v>0</v>
      </c>
      <c r="G427" s="361"/>
      <c r="H427" s="282"/>
      <c r="I427" s="92">
        <f>F427-H427</f>
        <v>0</v>
      </c>
      <c r="J427" s="361">
        <v>0</v>
      </c>
      <c r="K427" s="361">
        <v>0</v>
      </c>
      <c r="L427" s="381">
        <f>F427-J427-K427</f>
        <v>0</v>
      </c>
    </row>
    <row r="428" spans="1:12" ht="17.25" customHeight="1">
      <c r="A428" s="382" t="s">
        <v>501</v>
      </c>
      <c r="B428" s="383" t="s">
        <v>261</v>
      </c>
      <c r="C428" s="384"/>
      <c r="D428" s="385">
        <f t="shared" ref="D428:L428" si="187">D429+D515</f>
        <v>200727548</v>
      </c>
      <c r="E428" s="385">
        <f t="shared" si="187"/>
        <v>128259032</v>
      </c>
      <c r="F428" s="385">
        <f t="shared" si="187"/>
        <v>44891578</v>
      </c>
      <c r="G428" s="385">
        <f t="shared" si="187"/>
        <v>0</v>
      </c>
      <c r="H428" s="385">
        <f t="shared" si="187"/>
        <v>0</v>
      </c>
      <c r="I428" s="385">
        <f t="shared" si="187"/>
        <v>44891578</v>
      </c>
      <c r="J428" s="385">
        <f t="shared" si="187"/>
        <v>44891578</v>
      </c>
      <c r="K428" s="385">
        <f t="shared" si="187"/>
        <v>0</v>
      </c>
      <c r="L428" s="385">
        <f t="shared" si="187"/>
        <v>0</v>
      </c>
    </row>
    <row r="429" spans="1:12" ht="25.5" customHeight="1">
      <c r="A429" s="382" t="s">
        <v>515</v>
      </c>
      <c r="B429" s="383" t="s">
        <v>263</v>
      </c>
      <c r="C429" s="384"/>
      <c r="D429" s="385">
        <f t="shared" ref="D429:L429" si="188">D430</f>
        <v>188228748</v>
      </c>
      <c r="E429" s="385">
        <f t="shared" si="188"/>
        <v>119725232</v>
      </c>
      <c r="F429" s="385">
        <f t="shared" si="188"/>
        <v>39866133</v>
      </c>
      <c r="G429" s="385">
        <f t="shared" si="188"/>
        <v>0</v>
      </c>
      <c r="H429" s="145">
        <f t="shared" si="188"/>
        <v>0</v>
      </c>
      <c r="I429" s="385">
        <f t="shared" si="188"/>
        <v>39866133</v>
      </c>
      <c r="J429" s="385">
        <f t="shared" si="188"/>
        <v>39866133</v>
      </c>
      <c r="K429" s="385">
        <f t="shared" si="188"/>
        <v>0</v>
      </c>
      <c r="L429" s="385">
        <f t="shared" si="188"/>
        <v>0</v>
      </c>
    </row>
    <row r="430" spans="1:12" ht="39" customHeight="1">
      <c r="A430" s="74" t="s">
        <v>516</v>
      </c>
      <c r="B430" s="386" t="s">
        <v>265</v>
      </c>
      <c r="C430" s="387"/>
      <c r="D430" s="144">
        <f>D431+D432+D433+D434+D435+D436+D441+D442+D443+D444+D445+D446+D450+D451+D455+D456+D457+D458+D459+D460+D507+D511+D506</f>
        <v>188228748</v>
      </c>
      <c r="E430" s="144">
        <f t="shared" ref="E430:L430" si="189">E431+E432+E433+E434+E435+E436+E441+E442+E443+E444+E445+E446+E450+E451+E455+E456+E457+E458+E459+E460+E507+E511+E506</f>
        <v>119725232</v>
      </c>
      <c r="F430" s="144">
        <f t="shared" si="189"/>
        <v>39866133</v>
      </c>
      <c r="G430" s="144">
        <f t="shared" si="189"/>
        <v>0</v>
      </c>
      <c r="H430" s="144">
        <f t="shared" si="189"/>
        <v>0</v>
      </c>
      <c r="I430" s="144">
        <f t="shared" si="189"/>
        <v>39866133</v>
      </c>
      <c r="J430" s="144">
        <f t="shared" si="189"/>
        <v>39866133</v>
      </c>
      <c r="K430" s="144">
        <f t="shared" si="189"/>
        <v>0</v>
      </c>
      <c r="L430" s="144">
        <f t="shared" si="189"/>
        <v>0</v>
      </c>
    </row>
    <row r="431" spans="1:12" ht="24.75" hidden="1" customHeight="1">
      <c r="A431" s="72" t="s">
        <v>266</v>
      </c>
      <c r="B431" s="151" t="s">
        <v>267</v>
      </c>
      <c r="C431" s="152"/>
      <c r="D431" s="264">
        <v>0</v>
      </c>
      <c r="E431" s="264"/>
      <c r="F431" s="92">
        <v>0</v>
      </c>
      <c r="G431" s="264"/>
      <c r="H431" s="145"/>
      <c r="I431" s="92">
        <f t="shared" ref="I431:I436" si="190">J431</f>
        <v>0</v>
      </c>
      <c r="J431" s="264"/>
      <c r="K431" s="264"/>
      <c r="L431" s="93">
        <f t="shared" ref="L431:L436" si="191">F431-J431-K431</f>
        <v>0</v>
      </c>
    </row>
    <row r="432" spans="1:12" ht="21" hidden="1" customHeight="1">
      <c r="A432" s="72" t="s">
        <v>268</v>
      </c>
      <c r="B432" s="152" t="s">
        <v>269</v>
      </c>
      <c r="C432" s="152"/>
      <c r="D432" s="224"/>
      <c r="E432" s="224"/>
      <c r="F432" s="66">
        <f>H432+I432</f>
        <v>0</v>
      </c>
      <c r="G432" s="224"/>
      <c r="H432" s="225"/>
      <c r="I432" s="66">
        <f t="shared" si="190"/>
        <v>0</v>
      </c>
      <c r="J432" s="224"/>
      <c r="K432" s="224"/>
      <c r="L432" s="84">
        <f t="shared" si="191"/>
        <v>0</v>
      </c>
    </row>
    <row r="433" spans="1:12" ht="18" customHeight="1">
      <c r="A433" s="72" t="s">
        <v>270</v>
      </c>
      <c r="B433" s="152" t="s">
        <v>271</v>
      </c>
      <c r="C433" s="152"/>
      <c r="D433" s="224"/>
      <c r="E433" s="224"/>
      <c r="F433" s="66">
        <f>H433+I433</f>
        <v>0</v>
      </c>
      <c r="G433" s="224"/>
      <c r="H433" s="225"/>
      <c r="I433" s="66">
        <f t="shared" si="190"/>
        <v>0</v>
      </c>
      <c r="J433" s="224"/>
      <c r="K433" s="224"/>
      <c r="L433" s="84">
        <f t="shared" si="191"/>
        <v>0</v>
      </c>
    </row>
    <row r="434" spans="1:12" ht="12.75" customHeight="1">
      <c r="A434" s="72" t="s">
        <v>272</v>
      </c>
      <c r="B434" s="495" t="s">
        <v>273</v>
      </c>
      <c r="C434" s="496"/>
      <c r="D434" s="224">
        <v>0</v>
      </c>
      <c r="E434" s="224">
        <v>0</v>
      </c>
      <c r="F434" s="66">
        <f>H434+I434</f>
        <v>0</v>
      </c>
      <c r="G434" s="224"/>
      <c r="H434" s="225"/>
      <c r="I434" s="66">
        <f t="shared" si="190"/>
        <v>0</v>
      </c>
      <c r="J434" s="224"/>
      <c r="K434" s="224"/>
      <c r="L434" s="84">
        <f t="shared" si="191"/>
        <v>0</v>
      </c>
    </row>
    <row r="435" spans="1:12" ht="24.75" hidden="1" customHeight="1">
      <c r="A435" s="72" t="s">
        <v>274</v>
      </c>
      <c r="B435" s="152" t="s">
        <v>275</v>
      </c>
      <c r="C435" s="152"/>
      <c r="D435" s="224"/>
      <c r="E435" s="224"/>
      <c r="F435" s="66">
        <f>H435+I435</f>
        <v>0</v>
      </c>
      <c r="G435" s="224"/>
      <c r="H435" s="225"/>
      <c r="I435" s="66">
        <f t="shared" si="190"/>
        <v>0</v>
      </c>
      <c r="J435" s="224"/>
      <c r="K435" s="224"/>
      <c r="L435" s="84">
        <f t="shared" si="191"/>
        <v>0</v>
      </c>
    </row>
    <row r="436" spans="1:12" ht="27" hidden="1" customHeight="1">
      <c r="A436" s="72" t="s">
        <v>276</v>
      </c>
      <c r="B436" s="152" t="s">
        <v>277</v>
      </c>
      <c r="C436" s="152"/>
      <c r="D436" s="224"/>
      <c r="E436" s="224"/>
      <c r="F436" s="66">
        <f>H436+I436</f>
        <v>0</v>
      </c>
      <c r="G436" s="224"/>
      <c r="H436" s="225"/>
      <c r="I436" s="66">
        <f t="shared" si="190"/>
        <v>0</v>
      </c>
      <c r="J436" s="224"/>
      <c r="K436" s="224"/>
      <c r="L436" s="84">
        <f t="shared" si="191"/>
        <v>0</v>
      </c>
    </row>
    <row r="437" spans="1:12" ht="36.75" hidden="1" customHeight="1">
      <c r="A437" s="388" t="s">
        <v>517</v>
      </c>
      <c r="B437" s="389" t="s">
        <v>279</v>
      </c>
      <c r="C437" s="390"/>
      <c r="D437" s="391">
        <f t="shared" ref="D437:L437" si="192">D438+D439+D440</f>
        <v>0</v>
      </c>
      <c r="E437" s="391">
        <f t="shared" si="192"/>
        <v>0</v>
      </c>
      <c r="F437" s="392">
        <f t="shared" si="192"/>
        <v>0</v>
      </c>
      <c r="G437" s="392">
        <f t="shared" si="192"/>
        <v>0</v>
      </c>
      <c r="H437" s="393">
        <f t="shared" si="192"/>
        <v>0</v>
      </c>
      <c r="I437" s="392">
        <f t="shared" si="192"/>
        <v>0</v>
      </c>
      <c r="J437" s="392">
        <f t="shared" si="192"/>
        <v>0</v>
      </c>
      <c r="K437" s="392">
        <f t="shared" si="192"/>
        <v>0</v>
      </c>
      <c r="L437" s="394">
        <f t="shared" si="192"/>
        <v>0</v>
      </c>
    </row>
    <row r="438" spans="1:12" ht="39" hidden="1" customHeight="1">
      <c r="A438" s="72" t="s">
        <v>280</v>
      </c>
      <c r="B438" s="108" t="s">
        <v>281</v>
      </c>
      <c r="C438" s="108"/>
      <c r="D438" s="224"/>
      <c r="E438" s="224"/>
      <c r="F438" s="66">
        <f t="shared" ref="F438:F445" si="193">H438+I438</f>
        <v>0</v>
      </c>
      <c r="G438" s="224"/>
      <c r="H438" s="225"/>
      <c r="I438" s="66">
        <f t="shared" ref="I438:I445" si="194">J438</f>
        <v>0</v>
      </c>
      <c r="J438" s="224"/>
      <c r="K438" s="224"/>
      <c r="L438" s="84">
        <f t="shared" ref="L438:L445" si="195">F438-J438-K438</f>
        <v>0</v>
      </c>
    </row>
    <row r="439" spans="1:12" ht="25.5" hidden="1" customHeight="1">
      <c r="A439" s="72" t="s">
        <v>282</v>
      </c>
      <c r="B439" s="108" t="s">
        <v>283</v>
      </c>
      <c r="C439" s="108"/>
      <c r="D439" s="224"/>
      <c r="E439" s="224"/>
      <c r="F439" s="66">
        <f t="shared" si="193"/>
        <v>0</v>
      </c>
      <c r="G439" s="224"/>
      <c r="H439" s="225"/>
      <c r="I439" s="66">
        <f t="shared" si="194"/>
        <v>0</v>
      </c>
      <c r="J439" s="224"/>
      <c r="K439" s="224"/>
      <c r="L439" s="84">
        <f t="shared" si="195"/>
        <v>0</v>
      </c>
    </row>
    <row r="440" spans="1:12" ht="28.5" hidden="1" customHeight="1">
      <c r="A440" s="72" t="s">
        <v>284</v>
      </c>
      <c r="B440" s="108" t="s">
        <v>285</v>
      </c>
      <c r="C440" s="108"/>
      <c r="D440" s="224"/>
      <c r="E440" s="224"/>
      <c r="F440" s="66">
        <f t="shared" si="193"/>
        <v>0</v>
      </c>
      <c r="G440" s="224"/>
      <c r="H440" s="225"/>
      <c r="I440" s="66">
        <f t="shared" si="194"/>
        <v>0</v>
      </c>
      <c r="J440" s="224"/>
      <c r="K440" s="224"/>
      <c r="L440" s="84">
        <f t="shared" si="195"/>
        <v>0</v>
      </c>
    </row>
    <row r="441" spans="1:12" ht="25.5" hidden="1" customHeight="1">
      <c r="A441" s="72" t="s">
        <v>286</v>
      </c>
      <c r="B441" s="107" t="s">
        <v>287</v>
      </c>
      <c r="C441" s="108"/>
      <c r="D441" s="224"/>
      <c r="E441" s="224"/>
      <c r="F441" s="66">
        <f t="shared" si="193"/>
        <v>0</v>
      </c>
      <c r="G441" s="224"/>
      <c r="H441" s="225"/>
      <c r="I441" s="66">
        <f t="shared" si="194"/>
        <v>0</v>
      </c>
      <c r="J441" s="224"/>
      <c r="K441" s="224"/>
      <c r="L441" s="84">
        <f t="shared" si="195"/>
        <v>0</v>
      </c>
    </row>
    <row r="442" spans="1:12" ht="22.5" customHeight="1">
      <c r="A442" s="172" t="s">
        <v>288</v>
      </c>
      <c r="B442" s="108" t="s">
        <v>289</v>
      </c>
      <c r="C442" s="108"/>
      <c r="D442" s="224"/>
      <c r="E442" s="224"/>
      <c r="F442" s="117">
        <f t="shared" si="193"/>
        <v>0</v>
      </c>
      <c r="G442" s="395"/>
      <c r="H442" s="396"/>
      <c r="I442" s="395">
        <f t="shared" si="194"/>
        <v>0</v>
      </c>
      <c r="J442" s="395"/>
      <c r="K442" s="395"/>
      <c r="L442" s="119">
        <f t="shared" si="195"/>
        <v>0</v>
      </c>
    </row>
    <row r="443" spans="1:12" ht="25.5" customHeight="1">
      <c r="A443" s="72" t="s">
        <v>290</v>
      </c>
      <c r="B443" s="108" t="s">
        <v>291</v>
      </c>
      <c r="C443" s="108"/>
      <c r="D443" s="224">
        <v>0</v>
      </c>
      <c r="E443" s="224">
        <v>0</v>
      </c>
      <c r="F443" s="66">
        <f t="shared" si="193"/>
        <v>0</v>
      </c>
      <c r="G443" s="224"/>
      <c r="H443" s="225"/>
      <c r="I443" s="66">
        <f t="shared" si="194"/>
        <v>0</v>
      </c>
      <c r="J443" s="224"/>
      <c r="K443" s="224"/>
      <c r="L443" s="84">
        <f t="shared" si="195"/>
        <v>0</v>
      </c>
    </row>
    <row r="444" spans="1:12" ht="29.25" hidden="1" customHeight="1">
      <c r="A444" s="72" t="s">
        <v>292</v>
      </c>
      <c r="B444" s="108" t="s">
        <v>293</v>
      </c>
      <c r="C444" s="108"/>
      <c r="D444" s="224"/>
      <c r="E444" s="224"/>
      <c r="F444" s="66">
        <f t="shared" si="193"/>
        <v>0</v>
      </c>
      <c r="G444" s="224"/>
      <c r="H444" s="225"/>
      <c r="I444" s="66">
        <f t="shared" si="194"/>
        <v>0</v>
      </c>
      <c r="J444" s="224"/>
      <c r="K444" s="224"/>
      <c r="L444" s="84">
        <f t="shared" si="195"/>
        <v>0</v>
      </c>
    </row>
    <row r="445" spans="1:12" ht="18" hidden="1" customHeight="1">
      <c r="A445" s="72" t="s">
        <v>294</v>
      </c>
      <c r="B445" s="108" t="s">
        <v>295</v>
      </c>
      <c r="C445" s="108"/>
      <c r="D445" s="224"/>
      <c r="E445" s="224"/>
      <c r="F445" s="66">
        <f t="shared" si="193"/>
        <v>0</v>
      </c>
      <c r="G445" s="224"/>
      <c r="H445" s="225"/>
      <c r="I445" s="66">
        <f t="shared" si="194"/>
        <v>0</v>
      </c>
      <c r="J445" s="224"/>
      <c r="K445" s="224"/>
      <c r="L445" s="84">
        <f t="shared" si="195"/>
        <v>0</v>
      </c>
    </row>
    <row r="446" spans="1:12" ht="39.75" hidden="1" customHeight="1">
      <c r="A446" s="388" t="s">
        <v>296</v>
      </c>
      <c r="B446" s="390" t="s">
        <v>297</v>
      </c>
      <c r="C446" s="390"/>
      <c r="D446" s="391">
        <f t="shared" ref="D446:L446" si="196">D447+D448+D449</f>
        <v>0</v>
      </c>
      <c r="E446" s="391">
        <f t="shared" si="196"/>
        <v>0</v>
      </c>
      <c r="F446" s="392">
        <f t="shared" si="196"/>
        <v>0</v>
      </c>
      <c r="G446" s="392">
        <f t="shared" si="196"/>
        <v>0</v>
      </c>
      <c r="H446" s="393">
        <f t="shared" si="196"/>
        <v>0</v>
      </c>
      <c r="I446" s="392">
        <f t="shared" si="196"/>
        <v>0</v>
      </c>
      <c r="J446" s="392">
        <f t="shared" si="196"/>
        <v>0</v>
      </c>
      <c r="K446" s="392">
        <f t="shared" si="196"/>
        <v>0</v>
      </c>
      <c r="L446" s="394">
        <f t="shared" si="196"/>
        <v>0</v>
      </c>
    </row>
    <row r="447" spans="1:12" ht="24.95" hidden="1" customHeight="1">
      <c r="A447" s="106" t="s">
        <v>298</v>
      </c>
      <c r="B447" s="108" t="s">
        <v>299</v>
      </c>
      <c r="C447" s="108"/>
      <c r="D447" s="224"/>
      <c r="E447" s="224"/>
      <c r="F447" s="66">
        <f>H447+I447</f>
        <v>0</v>
      </c>
      <c r="G447" s="224"/>
      <c r="H447" s="225"/>
      <c r="I447" s="66">
        <f>J447</f>
        <v>0</v>
      </c>
      <c r="J447" s="224"/>
      <c r="K447" s="224"/>
      <c r="L447" s="84">
        <f>F447-J447-K447</f>
        <v>0</v>
      </c>
    </row>
    <row r="448" spans="1:12" ht="24.95" hidden="1" customHeight="1">
      <c r="A448" s="106" t="s">
        <v>300</v>
      </c>
      <c r="B448" s="108" t="s">
        <v>301</v>
      </c>
      <c r="C448" s="108"/>
      <c r="D448" s="224"/>
      <c r="E448" s="224"/>
      <c r="F448" s="66">
        <f>H448+I448</f>
        <v>0</v>
      </c>
      <c r="G448" s="224"/>
      <c r="H448" s="225"/>
      <c r="I448" s="66">
        <f>J448</f>
        <v>0</v>
      </c>
      <c r="J448" s="224"/>
      <c r="K448" s="224"/>
      <c r="L448" s="84">
        <f>F448-J448-K448</f>
        <v>0</v>
      </c>
    </row>
    <row r="449" spans="1:12" ht="24.95" hidden="1" customHeight="1">
      <c r="A449" s="106" t="s">
        <v>302</v>
      </c>
      <c r="B449" s="108" t="s">
        <v>303</v>
      </c>
      <c r="C449" s="108"/>
      <c r="D449" s="224"/>
      <c r="E449" s="224"/>
      <c r="F449" s="66">
        <f>H449+I449</f>
        <v>0</v>
      </c>
      <c r="G449" s="224"/>
      <c r="H449" s="225"/>
      <c r="I449" s="66">
        <f>J449</f>
        <v>0</v>
      </c>
      <c r="J449" s="224"/>
      <c r="K449" s="224"/>
      <c r="L449" s="84">
        <f>F449-J449-K449</f>
        <v>0</v>
      </c>
    </row>
    <row r="450" spans="1:12" ht="24.95" hidden="1" customHeight="1">
      <c r="A450" s="106" t="s">
        <v>304</v>
      </c>
      <c r="B450" s="108" t="s">
        <v>305</v>
      </c>
      <c r="C450" s="108"/>
      <c r="D450" s="224"/>
      <c r="E450" s="224"/>
      <c r="F450" s="66">
        <f>H450+I450</f>
        <v>0</v>
      </c>
      <c r="G450" s="224"/>
      <c r="H450" s="225"/>
      <c r="I450" s="66">
        <f>J450</f>
        <v>0</v>
      </c>
      <c r="J450" s="224"/>
      <c r="K450" s="224"/>
      <c r="L450" s="84">
        <f>F450-J450-K450</f>
        <v>0</v>
      </c>
    </row>
    <row r="451" spans="1:12" ht="39" hidden="1" customHeight="1">
      <c r="A451" s="397" t="s">
        <v>518</v>
      </c>
      <c r="B451" s="390" t="s">
        <v>307</v>
      </c>
      <c r="C451" s="390"/>
      <c r="D451" s="391">
        <f t="shared" ref="D451:L451" si="197">D452+D453+D454</f>
        <v>0</v>
      </c>
      <c r="E451" s="391">
        <f t="shared" si="197"/>
        <v>0</v>
      </c>
      <c r="F451" s="392">
        <f t="shared" si="197"/>
        <v>0</v>
      </c>
      <c r="G451" s="392">
        <f t="shared" si="197"/>
        <v>0</v>
      </c>
      <c r="H451" s="393">
        <f t="shared" si="197"/>
        <v>0</v>
      </c>
      <c r="I451" s="392">
        <f t="shared" si="197"/>
        <v>0</v>
      </c>
      <c r="J451" s="392">
        <f t="shared" si="197"/>
        <v>0</v>
      </c>
      <c r="K451" s="392">
        <f t="shared" si="197"/>
        <v>0</v>
      </c>
      <c r="L451" s="394">
        <f t="shared" si="197"/>
        <v>0</v>
      </c>
    </row>
    <row r="452" spans="1:12" ht="30" hidden="1" customHeight="1">
      <c r="A452" s="106" t="s">
        <v>308</v>
      </c>
      <c r="B452" s="108" t="s">
        <v>309</v>
      </c>
      <c r="C452" s="108"/>
      <c r="D452" s="264"/>
      <c r="E452" s="264"/>
      <c r="F452" s="257">
        <v>0</v>
      </c>
      <c r="G452" s="224"/>
      <c r="H452" s="225"/>
      <c r="I452" s="257">
        <f t="shared" ref="I452:I457" si="198">F452-H452</f>
        <v>0</v>
      </c>
      <c r="J452" s="224"/>
      <c r="K452" s="224"/>
      <c r="L452" s="93">
        <f t="shared" ref="L452:L460" si="199">F452-J452-K452</f>
        <v>0</v>
      </c>
    </row>
    <row r="453" spans="1:12" ht="30" hidden="1" customHeight="1">
      <c r="A453" s="106" t="s">
        <v>310</v>
      </c>
      <c r="B453" s="108" t="s">
        <v>311</v>
      </c>
      <c r="C453" s="108"/>
      <c r="D453" s="264"/>
      <c r="E453" s="264"/>
      <c r="F453" s="257">
        <v>0</v>
      </c>
      <c r="G453" s="224"/>
      <c r="H453" s="225"/>
      <c r="I453" s="257">
        <f t="shared" si="198"/>
        <v>0</v>
      </c>
      <c r="J453" s="224"/>
      <c r="K453" s="224"/>
      <c r="L453" s="93">
        <f t="shared" si="199"/>
        <v>0</v>
      </c>
    </row>
    <row r="454" spans="1:12" ht="30" hidden="1" customHeight="1">
      <c r="A454" s="106" t="s">
        <v>312</v>
      </c>
      <c r="B454" s="108" t="s">
        <v>313</v>
      </c>
      <c r="C454" s="108"/>
      <c r="D454" s="264"/>
      <c r="E454" s="264"/>
      <c r="F454" s="257">
        <v>0</v>
      </c>
      <c r="G454" s="224"/>
      <c r="H454" s="225"/>
      <c r="I454" s="257">
        <f t="shared" si="198"/>
        <v>0</v>
      </c>
      <c r="J454" s="224"/>
      <c r="K454" s="224"/>
      <c r="L454" s="93">
        <f t="shared" si="199"/>
        <v>0</v>
      </c>
    </row>
    <row r="455" spans="1:12" ht="30" hidden="1" customHeight="1">
      <c r="A455" s="106" t="s">
        <v>314</v>
      </c>
      <c r="B455" s="108" t="s">
        <v>315</v>
      </c>
      <c r="C455" s="108"/>
      <c r="D455" s="264"/>
      <c r="E455" s="264"/>
      <c r="F455" s="257">
        <v>0</v>
      </c>
      <c r="G455" s="224"/>
      <c r="H455" s="225"/>
      <c r="I455" s="257">
        <f t="shared" si="198"/>
        <v>0</v>
      </c>
      <c r="J455" s="224"/>
      <c r="K455" s="224"/>
      <c r="L455" s="93">
        <f t="shared" si="199"/>
        <v>0</v>
      </c>
    </row>
    <row r="456" spans="1:12" ht="30" hidden="1" customHeight="1">
      <c r="A456" s="106" t="s">
        <v>316</v>
      </c>
      <c r="B456" s="108" t="s">
        <v>317</v>
      </c>
      <c r="C456" s="108"/>
      <c r="D456" s="264"/>
      <c r="E456" s="264"/>
      <c r="F456" s="257">
        <v>0</v>
      </c>
      <c r="G456" s="224"/>
      <c r="H456" s="225"/>
      <c r="I456" s="257">
        <f t="shared" si="198"/>
        <v>0</v>
      </c>
      <c r="J456" s="224"/>
      <c r="K456" s="224"/>
      <c r="L456" s="93">
        <f t="shared" si="199"/>
        <v>0</v>
      </c>
    </row>
    <row r="457" spans="1:12" ht="15" hidden="1">
      <c r="A457" s="72" t="s">
        <v>519</v>
      </c>
      <c r="B457" s="108" t="s">
        <v>323</v>
      </c>
      <c r="C457" s="108"/>
      <c r="D457" s="264"/>
      <c r="E457" s="264"/>
      <c r="F457" s="257">
        <v>0</v>
      </c>
      <c r="G457" s="224"/>
      <c r="H457" s="225"/>
      <c r="I457" s="257">
        <f t="shared" si="198"/>
        <v>0</v>
      </c>
      <c r="J457" s="224"/>
      <c r="K457" s="224"/>
      <c r="L457" s="93">
        <f t="shared" si="199"/>
        <v>0</v>
      </c>
    </row>
    <row r="458" spans="1:12" ht="25.5">
      <c r="A458" s="72" t="s">
        <v>336</v>
      </c>
      <c r="B458" s="108" t="s">
        <v>337</v>
      </c>
      <c r="C458" s="108"/>
      <c r="D458" s="264"/>
      <c r="E458" s="264"/>
      <c r="F458" s="257">
        <v>0</v>
      </c>
      <c r="G458" s="224"/>
      <c r="H458" s="225"/>
      <c r="I458" s="257">
        <f>J458</f>
        <v>0</v>
      </c>
      <c r="J458" s="224"/>
      <c r="K458" s="224">
        <v>0</v>
      </c>
      <c r="L458" s="93">
        <f t="shared" si="199"/>
        <v>0</v>
      </c>
    </row>
    <row r="459" spans="1:12" ht="15">
      <c r="A459" s="72" t="s">
        <v>350</v>
      </c>
      <c r="B459" s="108" t="s">
        <v>351</v>
      </c>
      <c r="C459" s="108"/>
      <c r="D459" s="224">
        <v>27500000</v>
      </c>
      <c r="E459" s="224">
        <v>27500000</v>
      </c>
      <c r="F459" s="257">
        <f>H459+I459</f>
        <v>24055781</v>
      </c>
      <c r="G459" s="224"/>
      <c r="H459" s="225"/>
      <c r="I459" s="257">
        <f>J459</f>
        <v>24055781</v>
      </c>
      <c r="J459" s="224">
        <v>24055781</v>
      </c>
      <c r="K459" s="224">
        <v>0</v>
      </c>
      <c r="L459" s="84">
        <f t="shared" si="199"/>
        <v>0</v>
      </c>
    </row>
    <row r="460" spans="1:12" ht="48" customHeight="1">
      <c r="A460" s="106" t="s">
        <v>520</v>
      </c>
      <c r="B460" s="398" t="s">
        <v>352</v>
      </c>
      <c r="C460" s="108"/>
      <c r="D460" s="224">
        <v>0</v>
      </c>
      <c r="E460" s="224">
        <v>1200000</v>
      </c>
      <c r="F460" s="257">
        <f>H460+I460</f>
        <v>1136274</v>
      </c>
      <c r="G460" s="224"/>
      <c r="H460" s="225"/>
      <c r="I460" s="257">
        <f>J460</f>
        <v>1136274</v>
      </c>
      <c r="J460" s="224">
        <v>1136274</v>
      </c>
      <c r="K460" s="224">
        <v>0</v>
      </c>
      <c r="L460" s="84">
        <f t="shared" si="199"/>
        <v>0</v>
      </c>
    </row>
    <row r="461" spans="1:12" ht="39.75" hidden="1" customHeight="1">
      <c r="A461" s="74" t="s">
        <v>521</v>
      </c>
      <c r="B461" s="199" t="s">
        <v>388</v>
      </c>
      <c r="C461" s="199"/>
      <c r="D461" s="144"/>
      <c r="E461" s="144"/>
      <c r="F461" s="257">
        <f t="shared" ref="F461:F516" ca="1" si="200">H461+I461</f>
        <v>6403655</v>
      </c>
      <c r="G461" s="144">
        <f t="shared" ref="G461:L461" si="201">G462+G466+G470+G474+G478+G482+G486+G490+G494+G498+G502</f>
        <v>0</v>
      </c>
      <c r="H461" s="145">
        <f t="shared" si="201"/>
        <v>0</v>
      </c>
      <c r="I461" s="144">
        <f t="shared" ca="1" si="201"/>
        <v>0</v>
      </c>
      <c r="J461" s="144"/>
      <c r="K461" s="144">
        <f t="shared" si="201"/>
        <v>0</v>
      </c>
      <c r="L461" s="144">
        <f t="shared" ca="1" si="201"/>
        <v>0</v>
      </c>
    </row>
    <row r="462" spans="1:12" ht="25.5" hidden="1" customHeight="1">
      <c r="A462" s="200" t="s">
        <v>389</v>
      </c>
      <c r="B462" s="201" t="s">
        <v>390</v>
      </c>
      <c r="C462" s="201"/>
      <c r="D462" s="222"/>
      <c r="E462" s="222"/>
      <c r="F462" s="257">
        <f t="shared" ca="1" si="200"/>
        <v>6403655</v>
      </c>
      <c r="G462" s="222">
        <f t="shared" ref="G462:L462" si="202">G463+G464+G465</f>
        <v>0</v>
      </c>
      <c r="H462" s="145">
        <f t="shared" si="202"/>
        <v>0</v>
      </c>
      <c r="I462" s="222">
        <f t="shared" ca="1" si="202"/>
        <v>0</v>
      </c>
      <c r="J462" s="222"/>
      <c r="K462" s="222">
        <f t="shared" si="202"/>
        <v>0</v>
      </c>
      <c r="L462" s="222">
        <f t="shared" ca="1" si="202"/>
        <v>0</v>
      </c>
    </row>
    <row r="463" spans="1:12" ht="27" hidden="1" customHeight="1">
      <c r="A463" s="72" t="s">
        <v>391</v>
      </c>
      <c r="B463" s="152" t="s">
        <v>392</v>
      </c>
      <c r="C463" s="152"/>
      <c r="D463" s="264"/>
      <c r="E463" s="264"/>
      <c r="F463" s="257">
        <f t="shared" ca="1" si="200"/>
        <v>6403655</v>
      </c>
      <c r="G463" s="361"/>
      <c r="H463" s="282"/>
      <c r="I463" s="399">
        <f ca="1">F463-H463</f>
        <v>0</v>
      </c>
      <c r="J463" s="264"/>
      <c r="K463" s="264"/>
      <c r="L463" s="400">
        <f t="shared" ref="L463:L505" ca="1" si="203">F463-J463-K463</f>
        <v>0</v>
      </c>
    </row>
    <row r="464" spans="1:12" ht="14.25" hidden="1" customHeight="1">
      <c r="A464" s="72" t="s">
        <v>393</v>
      </c>
      <c r="B464" s="152" t="s">
        <v>394</v>
      </c>
      <c r="C464" s="152"/>
      <c r="D464" s="264"/>
      <c r="E464" s="264"/>
      <c r="F464" s="257">
        <f t="shared" ca="1" si="200"/>
        <v>6403655</v>
      </c>
      <c r="G464" s="264"/>
      <c r="H464" s="145"/>
      <c r="I464" s="399">
        <f t="shared" ref="I464:I489" ca="1" si="204">F464-H464</f>
        <v>0</v>
      </c>
      <c r="J464" s="264"/>
      <c r="K464" s="264"/>
      <c r="L464" s="400">
        <f t="shared" ca="1" si="203"/>
        <v>0</v>
      </c>
    </row>
    <row r="465" spans="1:12" ht="14.25" hidden="1" customHeight="1">
      <c r="A465" s="72" t="s">
        <v>395</v>
      </c>
      <c r="B465" s="152" t="s">
        <v>396</v>
      </c>
      <c r="C465" s="152"/>
      <c r="D465" s="264"/>
      <c r="E465" s="264"/>
      <c r="F465" s="257">
        <f t="shared" ca="1" si="200"/>
        <v>6403655</v>
      </c>
      <c r="G465" s="264"/>
      <c r="H465" s="145"/>
      <c r="I465" s="399">
        <f t="shared" ca="1" si="204"/>
        <v>0</v>
      </c>
      <c r="J465" s="264"/>
      <c r="K465" s="264"/>
      <c r="L465" s="400">
        <f t="shared" ca="1" si="203"/>
        <v>0</v>
      </c>
    </row>
    <row r="466" spans="1:12" ht="28.5" hidden="1" customHeight="1">
      <c r="A466" s="200" t="s">
        <v>397</v>
      </c>
      <c r="B466" s="201" t="s">
        <v>398</v>
      </c>
      <c r="C466" s="201"/>
      <c r="D466" s="222"/>
      <c r="E466" s="222"/>
      <c r="F466" s="257">
        <f t="shared" ca="1" si="200"/>
        <v>6403655</v>
      </c>
      <c r="G466" s="222">
        <f t="shared" ref="G466:L466" si="205">G467+G468+G469</f>
        <v>0</v>
      </c>
      <c r="H466" s="145">
        <f t="shared" si="205"/>
        <v>0</v>
      </c>
      <c r="I466" s="222">
        <f t="shared" ca="1" si="205"/>
        <v>0</v>
      </c>
      <c r="J466" s="222"/>
      <c r="K466" s="222">
        <f t="shared" si="205"/>
        <v>0</v>
      </c>
      <c r="L466" s="222">
        <f t="shared" ca="1" si="205"/>
        <v>0</v>
      </c>
    </row>
    <row r="467" spans="1:12" ht="15" hidden="1">
      <c r="A467" s="72" t="s">
        <v>391</v>
      </c>
      <c r="B467" s="152" t="s">
        <v>399</v>
      </c>
      <c r="C467" s="152"/>
      <c r="D467" s="264"/>
      <c r="E467" s="264"/>
      <c r="F467" s="257">
        <f t="shared" ca="1" si="200"/>
        <v>6403655</v>
      </c>
      <c r="G467" s="264"/>
      <c r="H467" s="145"/>
      <c r="I467" s="399">
        <f t="shared" ca="1" si="204"/>
        <v>0</v>
      </c>
      <c r="J467" s="264"/>
      <c r="K467" s="264"/>
      <c r="L467" s="400">
        <f t="shared" ca="1" si="203"/>
        <v>0</v>
      </c>
    </row>
    <row r="468" spans="1:12" ht="25.5" hidden="1">
      <c r="A468" s="72" t="s">
        <v>393</v>
      </c>
      <c r="B468" s="152" t="s">
        <v>400</v>
      </c>
      <c r="C468" s="152"/>
      <c r="D468" s="296"/>
      <c r="E468" s="296"/>
      <c r="F468" s="257">
        <f t="shared" ca="1" si="200"/>
        <v>6403655</v>
      </c>
      <c r="G468" s="296"/>
      <c r="H468" s="145"/>
      <c r="I468" s="401">
        <f t="shared" ca="1" si="204"/>
        <v>0</v>
      </c>
      <c r="J468" s="296"/>
      <c r="K468" s="296"/>
      <c r="L468" s="402">
        <f t="shared" ca="1" si="203"/>
        <v>0</v>
      </c>
    </row>
    <row r="469" spans="1:12" ht="14.25" hidden="1" customHeight="1">
      <c r="A469" s="72" t="s">
        <v>395</v>
      </c>
      <c r="B469" s="152" t="s">
        <v>401</v>
      </c>
      <c r="C469" s="152"/>
      <c r="D469" s="264"/>
      <c r="E469" s="264"/>
      <c r="F469" s="257">
        <f t="shared" ca="1" si="200"/>
        <v>6403655</v>
      </c>
      <c r="G469" s="264"/>
      <c r="H469" s="145"/>
      <c r="I469" s="399">
        <f t="shared" ca="1" si="204"/>
        <v>0</v>
      </c>
      <c r="J469" s="264"/>
      <c r="K469" s="264"/>
      <c r="L469" s="400">
        <f t="shared" ca="1" si="203"/>
        <v>0</v>
      </c>
    </row>
    <row r="470" spans="1:12" ht="26.25" hidden="1" customHeight="1">
      <c r="A470" s="200" t="s">
        <v>402</v>
      </c>
      <c r="B470" s="201" t="s">
        <v>403</v>
      </c>
      <c r="C470" s="201"/>
      <c r="D470" s="403"/>
      <c r="E470" s="403"/>
      <c r="F470" s="257">
        <f t="shared" ca="1" si="200"/>
        <v>6403655</v>
      </c>
      <c r="G470" s="403">
        <f>G471+G472+G473</f>
        <v>0</v>
      </c>
      <c r="H470" s="404">
        <f>H471+H472+H473</f>
        <v>0</v>
      </c>
      <c r="I470" s="405">
        <f t="shared" ca="1" si="204"/>
        <v>0</v>
      </c>
      <c r="J470" s="405"/>
      <c r="K470" s="403">
        <f>K471+K472+K473</f>
        <v>0</v>
      </c>
      <c r="L470" s="406">
        <f t="shared" ca="1" si="203"/>
        <v>0</v>
      </c>
    </row>
    <row r="471" spans="1:12" ht="14.25" hidden="1" customHeight="1">
      <c r="A471" s="72" t="s">
        <v>391</v>
      </c>
      <c r="B471" s="152" t="s">
        <v>404</v>
      </c>
      <c r="C471" s="152"/>
      <c r="D471" s="407"/>
      <c r="E471" s="407"/>
      <c r="F471" s="257">
        <f t="shared" ca="1" si="200"/>
        <v>6403655</v>
      </c>
      <c r="G471" s="407"/>
      <c r="H471" s="404"/>
      <c r="I471" s="405">
        <f t="shared" ca="1" si="204"/>
        <v>0</v>
      </c>
      <c r="J471" s="308"/>
      <c r="K471" s="407"/>
      <c r="L471" s="408">
        <f t="shared" ca="1" si="203"/>
        <v>0</v>
      </c>
    </row>
    <row r="472" spans="1:12" ht="27" hidden="1" customHeight="1">
      <c r="A472" s="72" t="s">
        <v>393</v>
      </c>
      <c r="B472" s="152" t="s">
        <v>405</v>
      </c>
      <c r="C472" s="152"/>
      <c r="D472" s="407"/>
      <c r="E472" s="407"/>
      <c r="F472" s="257">
        <f t="shared" ca="1" si="200"/>
        <v>6403655</v>
      </c>
      <c r="G472" s="407"/>
      <c r="H472" s="404"/>
      <c r="I472" s="405">
        <f t="shared" ca="1" si="204"/>
        <v>0</v>
      </c>
      <c r="J472" s="308"/>
      <c r="K472" s="407"/>
      <c r="L472" s="408">
        <f t="shared" ca="1" si="203"/>
        <v>0</v>
      </c>
    </row>
    <row r="473" spans="1:12" ht="14.25" hidden="1" customHeight="1">
      <c r="A473" s="72" t="s">
        <v>395</v>
      </c>
      <c r="B473" s="152" t="s">
        <v>406</v>
      </c>
      <c r="C473" s="152"/>
      <c r="D473" s="407"/>
      <c r="E473" s="407"/>
      <c r="F473" s="257">
        <f t="shared" ca="1" si="200"/>
        <v>6403655</v>
      </c>
      <c r="G473" s="407"/>
      <c r="H473" s="404"/>
      <c r="I473" s="405">
        <f t="shared" ca="1" si="204"/>
        <v>0</v>
      </c>
      <c r="J473" s="308"/>
      <c r="K473" s="407"/>
      <c r="L473" s="408">
        <f t="shared" ca="1" si="203"/>
        <v>0</v>
      </c>
    </row>
    <row r="474" spans="1:12" ht="25.5" hidden="1" customHeight="1">
      <c r="A474" s="200" t="s">
        <v>407</v>
      </c>
      <c r="B474" s="201" t="s">
        <v>408</v>
      </c>
      <c r="C474" s="201"/>
      <c r="D474" s="403"/>
      <c r="E474" s="403"/>
      <c r="F474" s="257">
        <f t="shared" ca="1" si="200"/>
        <v>6403655</v>
      </c>
      <c r="G474" s="403">
        <f>G475+G476+G477</f>
        <v>0</v>
      </c>
      <c r="H474" s="404">
        <f>H475+H476+H477</f>
        <v>0</v>
      </c>
      <c r="I474" s="405">
        <f t="shared" ca="1" si="204"/>
        <v>0</v>
      </c>
      <c r="J474" s="405"/>
      <c r="K474" s="403">
        <f>K475+K476+K477</f>
        <v>0</v>
      </c>
      <c r="L474" s="406">
        <f t="shared" ca="1" si="203"/>
        <v>0</v>
      </c>
    </row>
    <row r="475" spans="1:12" ht="13.5" hidden="1" customHeight="1">
      <c r="A475" s="72" t="s">
        <v>391</v>
      </c>
      <c r="B475" s="152" t="s">
        <v>409</v>
      </c>
      <c r="C475" s="152"/>
      <c r="D475" s="407"/>
      <c r="E475" s="407"/>
      <c r="F475" s="257">
        <f t="shared" ca="1" si="200"/>
        <v>6403655</v>
      </c>
      <c r="G475" s="407"/>
      <c r="H475" s="404"/>
      <c r="I475" s="405">
        <f t="shared" ca="1" si="204"/>
        <v>0</v>
      </c>
      <c r="J475" s="308"/>
      <c r="K475" s="407"/>
      <c r="L475" s="408">
        <f t="shared" ca="1" si="203"/>
        <v>0</v>
      </c>
    </row>
    <row r="476" spans="1:12" ht="14.25" hidden="1" customHeight="1">
      <c r="A476" s="72" t="s">
        <v>393</v>
      </c>
      <c r="B476" s="152" t="s">
        <v>410</v>
      </c>
      <c r="C476" s="152"/>
      <c r="D476" s="407"/>
      <c r="E476" s="407"/>
      <c r="F476" s="257">
        <f t="shared" ca="1" si="200"/>
        <v>6403655</v>
      </c>
      <c r="G476" s="407"/>
      <c r="H476" s="404"/>
      <c r="I476" s="405">
        <f t="shared" ca="1" si="204"/>
        <v>0</v>
      </c>
      <c r="J476" s="308"/>
      <c r="K476" s="407"/>
      <c r="L476" s="408">
        <f t="shared" ca="1" si="203"/>
        <v>0</v>
      </c>
    </row>
    <row r="477" spans="1:12" ht="14.25" hidden="1" customHeight="1">
      <c r="A477" s="72" t="s">
        <v>395</v>
      </c>
      <c r="B477" s="152" t="s">
        <v>411</v>
      </c>
      <c r="C477" s="152"/>
      <c r="D477" s="407"/>
      <c r="E477" s="407"/>
      <c r="F477" s="257">
        <f t="shared" ca="1" si="200"/>
        <v>6403655</v>
      </c>
      <c r="G477" s="407"/>
      <c r="H477" s="404"/>
      <c r="I477" s="405">
        <f t="shared" ca="1" si="204"/>
        <v>0</v>
      </c>
      <c r="J477" s="308"/>
      <c r="K477" s="407"/>
      <c r="L477" s="408">
        <f t="shared" ca="1" si="203"/>
        <v>0</v>
      </c>
    </row>
    <row r="478" spans="1:12" ht="25.5" hidden="1" customHeight="1">
      <c r="A478" s="200" t="s">
        <v>412</v>
      </c>
      <c r="B478" s="201" t="s">
        <v>413</v>
      </c>
      <c r="C478" s="201"/>
      <c r="D478" s="403"/>
      <c r="E478" s="403"/>
      <c r="F478" s="257">
        <f t="shared" ca="1" si="200"/>
        <v>6403655</v>
      </c>
      <c r="G478" s="403">
        <f>G479+G480+G481</f>
        <v>0</v>
      </c>
      <c r="H478" s="404">
        <f>H479+H480+H481</f>
        <v>0</v>
      </c>
      <c r="I478" s="405">
        <f t="shared" ca="1" si="204"/>
        <v>0</v>
      </c>
      <c r="J478" s="405"/>
      <c r="K478" s="403">
        <f>K479+K480+K481</f>
        <v>0</v>
      </c>
      <c r="L478" s="406">
        <f t="shared" ca="1" si="203"/>
        <v>0</v>
      </c>
    </row>
    <row r="479" spans="1:12" ht="14.25" hidden="1" customHeight="1">
      <c r="A479" s="72" t="s">
        <v>391</v>
      </c>
      <c r="B479" s="152" t="s">
        <v>414</v>
      </c>
      <c r="C479" s="152"/>
      <c r="D479" s="407"/>
      <c r="E479" s="407"/>
      <c r="F479" s="257">
        <f t="shared" ca="1" si="200"/>
        <v>6403655</v>
      </c>
      <c r="G479" s="407"/>
      <c r="H479" s="404"/>
      <c r="I479" s="405">
        <f t="shared" ca="1" si="204"/>
        <v>0</v>
      </c>
      <c r="J479" s="308"/>
      <c r="K479" s="407"/>
      <c r="L479" s="408">
        <f t="shared" ca="1" si="203"/>
        <v>0</v>
      </c>
    </row>
    <row r="480" spans="1:12" ht="14.25" hidden="1" customHeight="1">
      <c r="A480" s="72" t="s">
        <v>393</v>
      </c>
      <c r="B480" s="152" t="s">
        <v>415</v>
      </c>
      <c r="C480" s="152"/>
      <c r="D480" s="407"/>
      <c r="E480" s="407"/>
      <c r="F480" s="257">
        <f t="shared" ca="1" si="200"/>
        <v>6403655</v>
      </c>
      <c r="G480" s="407"/>
      <c r="H480" s="404"/>
      <c r="I480" s="405">
        <f t="shared" ca="1" si="204"/>
        <v>0</v>
      </c>
      <c r="J480" s="308"/>
      <c r="K480" s="407"/>
      <c r="L480" s="408">
        <f t="shared" ca="1" si="203"/>
        <v>0</v>
      </c>
    </row>
    <row r="481" spans="1:12" ht="14.25" hidden="1" customHeight="1">
      <c r="A481" s="72" t="s">
        <v>395</v>
      </c>
      <c r="B481" s="152" t="s">
        <v>416</v>
      </c>
      <c r="C481" s="152"/>
      <c r="D481" s="407"/>
      <c r="E481" s="407"/>
      <c r="F481" s="257">
        <f t="shared" ca="1" si="200"/>
        <v>6403655</v>
      </c>
      <c r="G481" s="407"/>
      <c r="H481" s="404"/>
      <c r="I481" s="405">
        <f t="shared" ca="1" si="204"/>
        <v>0</v>
      </c>
      <c r="J481" s="308"/>
      <c r="K481" s="407"/>
      <c r="L481" s="408">
        <f t="shared" ca="1" si="203"/>
        <v>0</v>
      </c>
    </row>
    <row r="482" spans="1:12" ht="27" hidden="1" customHeight="1">
      <c r="A482" s="200" t="s">
        <v>417</v>
      </c>
      <c r="B482" s="201" t="s">
        <v>418</v>
      </c>
      <c r="C482" s="201"/>
      <c r="D482" s="403"/>
      <c r="E482" s="403"/>
      <c r="F482" s="257">
        <f t="shared" ca="1" si="200"/>
        <v>6403655</v>
      </c>
      <c r="G482" s="403">
        <f>G483+G484+G485</f>
        <v>0</v>
      </c>
      <c r="H482" s="404">
        <f>H483+H484+H485</f>
        <v>0</v>
      </c>
      <c r="I482" s="405">
        <f t="shared" ca="1" si="204"/>
        <v>0</v>
      </c>
      <c r="J482" s="405"/>
      <c r="K482" s="403">
        <f>K483+K484+K485</f>
        <v>0</v>
      </c>
      <c r="L482" s="406">
        <f t="shared" ca="1" si="203"/>
        <v>0</v>
      </c>
    </row>
    <row r="483" spans="1:12" ht="14.25" hidden="1" customHeight="1">
      <c r="A483" s="72" t="s">
        <v>391</v>
      </c>
      <c r="B483" s="152" t="s">
        <v>419</v>
      </c>
      <c r="C483" s="152"/>
      <c r="D483" s="407"/>
      <c r="E483" s="407"/>
      <c r="F483" s="257">
        <f t="shared" ca="1" si="200"/>
        <v>6403655</v>
      </c>
      <c r="G483" s="407"/>
      <c r="H483" s="404"/>
      <c r="I483" s="405">
        <f t="shared" ca="1" si="204"/>
        <v>0</v>
      </c>
      <c r="J483" s="308"/>
      <c r="K483" s="407"/>
      <c r="L483" s="408">
        <f t="shared" ca="1" si="203"/>
        <v>0</v>
      </c>
    </row>
    <row r="484" spans="1:12" ht="14.25" hidden="1" customHeight="1">
      <c r="A484" s="72" t="s">
        <v>393</v>
      </c>
      <c r="B484" s="152" t="s">
        <v>420</v>
      </c>
      <c r="C484" s="152"/>
      <c r="D484" s="407"/>
      <c r="E484" s="407"/>
      <c r="F484" s="257">
        <f t="shared" ca="1" si="200"/>
        <v>6403655</v>
      </c>
      <c r="G484" s="407"/>
      <c r="H484" s="404"/>
      <c r="I484" s="405">
        <f t="shared" ca="1" si="204"/>
        <v>0</v>
      </c>
      <c r="J484" s="308"/>
      <c r="K484" s="407"/>
      <c r="L484" s="408">
        <f t="shared" ca="1" si="203"/>
        <v>0</v>
      </c>
    </row>
    <row r="485" spans="1:12" ht="14.25" hidden="1" customHeight="1">
      <c r="A485" s="72" t="s">
        <v>395</v>
      </c>
      <c r="B485" s="152" t="s">
        <v>421</v>
      </c>
      <c r="C485" s="152"/>
      <c r="D485" s="407"/>
      <c r="E485" s="407"/>
      <c r="F485" s="257">
        <f t="shared" ca="1" si="200"/>
        <v>6403655</v>
      </c>
      <c r="G485" s="407"/>
      <c r="H485" s="404"/>
      <c r="I485" s="405">
        <f t="shared" ca="1" si="204"/>
        <v>0</v>
      </c>
      <c r="J485" s="308"/>
      <c r="K485" s="407"/>
      <c r="L485" s="408">
        <f t="shared" ca="1" si="203"/>
        <v>0</v>
      </c>
    </row>
    <row r="486" spans="1:12" ht="25.5" hidden="1">
      <c r="A486" s="200" t="s">
        <v>422</v>
      </c>
      <c r="B486" s="201" t="s">
        <v>423</v>
      </c>
      <c r="C486" s="201"/>
      <c r="D486" s="403"/>
      <c r="E486" s="403"/>
      <c r="F486" s="257">
        <f t="shared" ca="1" si="200"/>
        <v>6403655</v>
      </c>
      <c r="G486" s="403">
        <f t="shared" ref="G486:L486" si="206">G489+G488+G487</f>
        <v>0</v>
      </c>
      <c r="H486" s="404">
        <f t="shared" si="206"/>
        <v>0</v>
      </c>
      <c r="I486" s="403">
        <f t="shared" ca="1" si="206"/>
        <v>0</v>
      </c>
      <c r="J486" s="403"/>
      <c r="K486" s="403">
        <f t="shared" si="206"/>
        <v>0</v>
      </c>
      <c r="L486" s="403">
        <f t="shared" ca="1" si="206"/>
        <v>0</v>
      </c>
    </row>
    <row r="487" spans="1:12" ht="12.75" hidden="1" customHeight="1">
      <c r="A487" s="72" t="s">
        <v>391</v>
      </c>
      <c r="B487" s="152" t="s">
        <v>424</v>
      </c>
      <c r="C487" s="152"/>
      <c r="D487" s="409"/>
      <c r="E487" s="409"/>
      <c r="F487" s="257">
        <f t="shared" ca="1" si="200"/>
        <v>6403655</v>
      </c>
      <c r="G487" s="409"/>
      <c r="H487" s="404"/>
      <c r="I487" s="399">
        <f t="shared" ca="1" si="204"/>
        <v>0</v>
      </c>
      <c r="J487" s="410"/>
      <c r="K487" s="409"/>
      <c r="L487" s="411">
        <f t="shared" ca="1" si="203"/>
        <v>0</v>
      </c>
    </row>
    <row r="488" spans="1:12" ht="12.75" hidden="1" customHeight="1">
      <c r="A488" s="72" t="s">
        <v>393</v>
      </c>
      <c r="B488" s="152" t="s">
        <v>425</v>
      </c>
      <c r="C488" s="152"/>
      <c r="D488" s="409"/>
      <c r="E488" s="409"/>
      <c r="F488" s="257">
        <f t="shared" ca="1" si="200"/>
        <v>6403655</v>
      </c>
      <c r="G488" s="409"/>
      <c r="H488" s="404"/>
      <c r="I488" s="399">
        <f t="shared" ca="1" si="204"/>
        <v>0</v>
      </c>
      <c r="J488" s="410"/>
      <c r="K488" s="409"/>
      <c r="L488" s="411">
        <f t="shared" ca="1" si="203"/>
        <v>0</v>
      </c>
    </row>
    <row r="489" spans="1:12" ht="15" hidden="1">
      <c r="A489" s="72" t="s">
        <v>395</v>
      </c>
      <c r="B489" s="152" t="s">
        <v>426</v>
      </c>
      <c r="C489" s="152"/>
      <c r="D489" s="409"/>
      <c r="E489" s="409"/>
      <c r="F489" s="257">
        <f t="shared" ca="1" si="200"/>
        <v>6403655</v>
      </c>
      <c r="G489" s="409"/>
      <c r="H489" s="404"/>
      <c r="I489" s="399">
        <f t="shared" ca="1" si="204"/>
        <v>0</v>
      </c>
      <c r="J489" s="410"/>
      <c r="K489" s="409"/>
      <c r="L489" s="411">
        <f t="shared" ca="1" si="203"/>
        <v>0</v>
      </c>
    </row>
    <row r="490" spans="1:12" ht="27" hidden="1" customHeight="1">
      <c r="A490" s="200" t="s">
        <v>427</v>
      </c>
      <c r="B490" s="201" t="s">
        <v>428</v>
      </c>
      <c r="C490" s="201"/>
      <c r="D490" s="403"/>
      <c r="E490" s="403"/>
      <c r="F490" s="257">
        <f t="shared" si="200"/>
        <v>0</v>
      </c>
      <c r="G490" s="403">
        <f>G491+G492+G493</f>
        <v>0</v>
      </c>
      <c r="H490" s="404">
        <f>H491+H492+H493</f>
        <v>0</v>
      </c>
      <c r="I490" s="412">
        <f t="shared" ref="I490:I505" si="207">J490</f>
        <v>0</v>
      </c>
      <c r="J490" s="405"/>
      <c r="K490" s="403">
        <f>K491+K492+K493</f>
        <v>0</v>
      </c>
      <c r="L490" s="406">
        <f t="shared" si="203"/>
        <v>0</v>
      </c>
    </row>
    <row r="491" spans="1:12" ht="14.25" hidden="1" customHeight="1">
      <c r="A491" s="72" t="s">
        <v>391</v>
      </c>
      <c r="B491" s="152" t="s">
        <v>429</v>
      </c>
      <c r="C491" s="152"/>
      <c r="D491" s="407"/>
      <c r="E491" s="407"/>
      <c r="F491" s="257">
        <f t="shared" si="200"/>
        <v>0</v>
      </c>
      <c r="G491" s="407"/>
      <c r="H491" s="404"/>
      <c r="I491" s="412">
        <f t="shared" si="207"/>
        <v>0</v>
      </c>
      <c r="J491" s="308"/>
      <c r="K491" s="407"/>
      <c r="L491" s="408">
        <f t="shared" si="203"/>
        <v>0</v>
      </c>
    </row>
    <row r="492" spans="1:12" ht="14.25" hidden="1" customHeight="1">
      <c r="A492" s="72" t="s">
        <v>393</v>
      </c>
      <c r="B492" s="152" t="s">
        <v>430</v>
      </c>
      <c r="C492" s="152"/>
      <c r="D492" s="407"/>
      <c r="E492" s="407"/>
      <c r="F492" s="257">
        <f t="shared" si="200"/>
        <v>0</v>
      </c>
      <c r="G492" s="407"/>
      <c r="H492" s="404"/>
      <c r="I492" s="412">
        <f t="shared" si="207"/>
        <v>0</v>
      </c>
      <c r="J492" s="308"/>
      <c r="K492" s="407"/>
      <c r="L492" s="408">
        <f t="shared" si="203"/>
        <v>0</v>
      </c>
    </row>
    <row r="493" spans="1:12" ht="14.25" hidden="1" customHeight="1">
      <c r="A493" s="72" t="s">
        <v>395</v>
      </c>
      <c r="B493" s="152" t="s">
        <v>431</v>
      </c>
      <c r="C493" s="152"/>
      <c r="D493" s="407"/>
      <c r="E493" s="407"/>
      <c r="F493" s="257">
        <f t="shared" si="200"/>
        <v>0</v>
      </c>
      <c r="G493" s="407"/>
      <c r="H493" s="404"/>
      <c r="I493" s="412">
        <f t="shared" si="207"/>
        <v>0</v>
      </c>
      <c r="J493" s="308"/>
      <c r="K493" s="407"/>
      <c r="L493" s="408">
        <f t="shared" si="203"/>
        <v>0</v>
      </c>
    </row>
    <row r="494" spans="1:12" ht="27" hidden="1" customHeight="1">
      <c r="A494" s="200" t="s">
        <v>432</v>
      </c>
      <c r="B494" s="201" t="s">
        <v>433</v>
      </c>
      <c r="C494" s="201"/>
      <c r="D494" s="403"/>
      <c r="E494" s="403"/>
      <c r="F494" s="257">
        <f t="shared" si="200"/>
        <v>0</v>
      </c>
      <c r="G494" s="403">
        <f>G495+G496+G497</f>
        <v>0</v>
      </c>
      <c r="H494" s="404">
        <f>H495+H496+H497</f>
        <v>0</v>
      </c>
      <c r="I494" s="412">
        <f t="shared" si="207"/>
        <v>0</v>
      </c>
      <c r="J494" s="405"/>
      <c r="K494" s="403">
        <f>K495+K496+K497</f>
        <v>0</v>
      </c>
      <c r="L494" s="406">
        <f t="shared" si="203"/>
        <v>0</v>
      </c>
    </row>
    <row r="495" spans="1:12" ht="20.25" hidden="1" customHeight="1">
      <c r="A495" s="72" t="s">
        <v>391</v>
      </c>
      <c r="B495" s="152" t="s">
        <v>434</v>
      </c>
      <c r="C495" s="152"/>
      <c r="D495" s="407"/>
      <c r="E495" s="407"/>
      <c r="F495" s="257">
        <f t="shared" si="200"/>
        <v>0</v>
      </c>
      <c r="G495" s="407"/>
      <c r="H495" s="404"/>
      <c r="I495" s="412">
        <f t="shared" si="207"/>
        <v>0</v>
      </c>
      <c r="J495" s="308"/>
      <c r="K495" s="407"/>
      <c r="L495" s="408">
        <f t="shared" si="203"/>
        <v>0</v>
      </c>
    </row>
    <row r="496" spans="1:12" ht="14.25" hidden="1" customHeight="1">
      <c r="A496" s="72" t="s">
        <v>393</v>
      </c>
      <c r="B496" s="152" t="s">
        <v>435</v>
      </c>
      <c r="C496" s="152"/>
      <c r="D496" s="407"/>
      <c r="E496" s="407"/>
      <c r="F496" s="257">
        <f t="shared" si="200"/>
        <v>0</v>
      </c>
      <c r="G496" s="407"/>
      <c r="H496" s="404"/>
      <c r="I496" s="412">
        <f t="shared" si="207"/>
        <v>0</v>
      </c>
      <c r="J496" s="308"/>
      <c r="K496" s="407"/>
      <c r="L496" s="408">
        <f t="shared" si="203"/>
        <v>0</v>
      </c>
    </row>
    <row r="497" spans="1:12" ht="13.5" hidden="1" customHeight="1">
      <c r="A497" s="72" t="s">
        <v>395</v>
      </c>
      <c r="B497" s="152" t="s">
        <v>436</v>
      </c>
      <c r="C497" s="152"/>
      <c r="D497" s="407"/>
      <c r="E497" s="407"/>
      <c r="F497" s="257">
        <f t="shared" si="200"/>
        <v>0</v>
      </c>
      <c r="G497" s="407"/>
      <c r="H497" s="404"/>
      <c r="I497" s="412">
        <f t="shared" si="207"/>
        <v>0</v>
      </c>
      <c r="J497" s="308"/>
      <c r="K497" s="407"/>
      <c r="L497" s="408">
        <f t="shared" si="203"/>
        <v>0</v>
      </c>
    </row>
    <row r="498" spans="1:12" ht="25.5" hidden="1" customHeight="1">
      <c r="A498" s="200" t="s">
        <v>437</v>
      </c>
      <c r="B498" s="201" t="s">
        <v>438</v>
      </c>
      <c r="C498" s="201"/>
      <c r="D498" s="403"/>
      <c r="E498" s="403"/>
      <c r="F498" s="257">
        <f t="shared" si="200"/>
        <v>0</v>
      </c>
      <c r="G498" s="403">
        <f>G499+G500+G501</f>
        <v>0</v>
      </c>
      <c r="H498" s="404">
        <f>H499+H500+H501</f>
        <v>0</v>
      </c>
      <c r="I498" s="412">
        <f t="shared" si="207"/>
        <v>0</v>
      </c>
      <c r="J498" s="405"/>
      <c r="K498" s="403">
        <f>K499+K500+K501</f>
        <v>0</v>
      </c>
      <c r="L498" s="406">
        <f t="shared" si="203"/>
        <v>0</v>
      </c>
    </row>
    <row r="499" spans="1:12" ht="13.5" hidden="1" customHeight="1">
      <c r="A499" s="72" t="s">
        <v>391</v>
      </c>
      <c r="B499" s="152" t="s">
        <v>439</v>
      </c>
      <c r="C499" s="152"/>
      <c r="D499" s="407"/>
      <c r="E499" s="407"/>
      <c r="F499" s="257">
        <f t="shared" si="200"/>
        <v>0</v>
      </c>
      <c r="G499" s="407"/>
      <c r="H499" s="404"/>
      <c r="I499" s="412">
        <f t="shared" si="207"/>
        <v>0</v>
      </c>
      <c r="J499" s="308"/>
      <c r="K499" s="407"/>
      <c r="L499" s="408">
        <f t="shared" si="203"/>
        <v>0</v>
      </c>
    </row>
    <row r="500" spans="1:12" ht="14.25" hidden="1" customHeight="1">
      <c r="A500" s="72" t="s">
        <v>393</v>
      </c>
      <c r="B500" s="152" t="s">
        <v>440</v>
      </c>
      <c r="C500" s="152"/>
      <c r="D500" s="407"/>
      <c r="E500" s="407"/>
      <c r="F500" s="257">
        <f t="shared" si="200"/>
        <v>0</v>
      </c>
      <c r="G500" s="407"/>
      <c r="H500" s="404"/>
      <c r="I500" s="412">
        <f t="shared" si="207"/>
        <v>0</v>
      </c>
      <c r="J500" s="308"/>
      <c r="K500" s="407"/>
      <c r="L500" s="408">
        <f t="shared" si="203"/>
        <v>0</v>
      </c>
    </row>
    <row r="501" spans="1:12" ht="14.25" hidden="1" customHeight="1">
      <c r="A501" s="72" t="s">
        <v>441</v>
      </c>
      <c r="B501" s="152" t="s">
        <v>442</v>
      </c>
      <c r="C501" s="152"/>
      <c r="D501" s="407"/>
      <c r="E501" s="407"/>
      <c r="F501" s="257">
        <f t="shared" si="200"/>
        <v>0</v>
      </c>
      <c r="G501" s="407"/>
      <c r="H501" s="404"/>
      <c r="I501" s="412">
        <f t="shared" si="207"/>
        <v>0</v>
      </c>
      <c r="J501" s="308"/>
      <c r="K501" s="407"/>
      <c r="L501" s="408">
        <f t="shared" si="203"/>
        <v>0</v>
      </c>
    </row>
    <row r="502" spans="1:12" ht="36.75" hidden="1" customHeight="1">
      <c r="A502" s="200" t="s">
        <v>443</v>
      </c>
      <c r="B502" s="201" t="s">
        <v>444</v>
      </c>
      <c r="C502" s="201"/>
      <c r="D502" s="403"/>
      <c r="E502" s="403"/>
      <c r="F502" s="257">
        <f t="shared" si="200"/>
        <v>0</v>
      </c>
      <c r="G502" s="403">
        <f>G503+G504+G505</f>
        <v>0</v>
      </c>
      <c r="H502" s="404">
        <f>H503+H504+H505</f>
        <v>0</v>
      </c>
      <c r="I502" s="412">
        <f t="shared" si="207"/>
        <v>0</v>
      </c>
      <c r="J502" s="405"/>
      <c r="K502" s="403">
        <f>K503+K504+K505</f>
        <v>0</v>
      </c>
      <c r="L502" s="406">
        <f t="shared" si="203"/>
        <v>0</v>
      </c>
    </row>
    <row r="503" spans="1:12" ht="13.5" hidden="1" customHeight="1">
      <c r="A503" s="72" t="s">
        <v>391</v>
      </c>
      <c r="B503" s="152" t="s">
        <v>445</v>
      </c>
      <c r="C503" s="152"/>
      <c r="D503" s="407"/>
      <c r="E503" s="407"/>
      <c r="F503" s="257">
        <f t="shared" si="200"/>
        <v>0</v>
      </c>
      <c r="G503" s="407"/>
      <c r="H503" s="404"/>
      <c r="I503" s="412">
        <f t="shared" si="207"/>
        <v>0</v>
      </c>
      <c r="J503" s="308"/>
      <c r="K503" s="407"/>
      <c r="L503" s="408">
        <f t="shared" si="203"/>
        <v>0</v>
      </c>
    </row>
    <row r="504" spans="1:12" ht="13.5" hidden="1" customHeight="1">
      <c r="A504" s="72" t="s">
        <v>393</v>
      </c>
      <c r="B504" s="152" t="s">
        <v>446</v>
      </c>
      <c r="C504" s="152"/>
      <c r="D504" s="407"/>
      <c r="E504" s="407"/>
      <c r="F504" s="257">
        <f t="shared" si="200"/>
        <v>0</v>
      </c>
      <c r="G504" s="407"/>
      <c r="H504" s="404"/>
      <c r="I504" s="412">
        <f t="shared" si="207"/>
        <v>0</v>
      </c>
      <c r="J504" s="308"/>
      <c r="K504" s="407"/>
      <c r="L504" s="408">
        <f t="shared" si="203"/>
        <v>0</v>
      </c>
    </row>
    <row r="505" spans="1:12" ht="15" hidden="1" customHeight="1" thickBot="1">
      <c r="A505" s="413" t="s">
        <v>441</v>
      </c>
      <c r="B505" s="414" t="s">
        <v>447</v>
      </c>
      <c r="C505" s="414"/>
      <c r="D505" s="415"/>
      <c r="E505" s="415"/>
      <c r="F505" s="257">
        <f t="shared" si="200"/>
        <v>0</v>
      </c>
      <c r="G505" s="415"/>
      <c r="H505" s="416"/>
      <c r="I505" s="417">
        <f t="shared" si="207"/>
        <v>0</v>
      </c>
      <c r="J505" s="418"/>
      <c r="K505" s="415"/>
      <c r="L505" s="419">
        <f t="shared" si="203"/>
        <v>0</v>
      </c>
    </row>
    <row r="506" spans="1:12" ht="30" customHeight="1">
      <c r="A506" s="182" t="s">
        <v>353</v>
      </c>
      <c r="B506" s="198" t="s">
        <v>354</v>
      </c>
      <c r="C506" s="195"/>
      <c r="D506" s="224">
        <v>20896426</v>
      </c>
      <c r="E506" s="224">
        <v>21658426</v>
      </c>
      <c r="F506" s="420">
        <f t="shared" si="200"/>
        <v>12183220</v>
      </c>
      <c r="G506" s="421"/>
      <c r="H506" s="422"/>
      <c r="I506" s="423">
        <f>J506</f>
        <v>12183220</v>
      </c>
      <c r="J506" s="423">
        <v>12183220</v>
      </c>
      <c r="K506" s="421"/>
      <c r="L506" s="424"/>
    </row>
    <row r="507" spans="1:12" ht="39" customHeight="1">
      <c r="A507" s="186" t="s">
        <v>355</v>
      </c>
      <c r="B507" s="187" t="s">
        <v>356</v>
      </c>
      <c r="C507" s="195"/>
      <c r="D507" s="425">
        <f>D508+D509+D510</f>
        <v>46256500</v>
      </c>
      <c r="E507" s="425">
        <f t="shared" ref="E507:L507" si="208">E508+E509+E510</f>
        <v>40748317</v>
      </c>
      <c r="F507" s="425">
        <f t="shared" si="208"/>
        <v>0</v>
      </c>
      <c r="G507" s="425">
        <f t="shared" si="208"/>
        <v>0</v>
      </c>
      <c r="H507" s="425">
        <f t="shared" si="208"/>
        <v>0</v>
      </c>
      <c r="I507" s="425">
        <f t="shared" si="208"/>
        <v>0</v>
      </c>
      <c r="J507" s="425">
        <f t="shared" si="208"/>
        <v>0</v>
      </c>
      <c r="K507" s="425">
        <f t="shared" si="208"/>
        <v>0</v>
      </c>
      <c r="L507" s="425">
        <f t="shared" si="208"/>
        <v>0</v>
      </c>
    </row>
    <row r="508" spans="1:12" ht="15" customHeight="1">
      <c r="A508" s="189" t="s">
        <v>357</v>
      </c>
      <c r="B508" s="190" t="s">
        <v>358</v>
      </c>
      <c r="C508" s="195"/>
      <c r="D508" s="421">
        <v>37461500</v>
      </c>
      <c r="E508" s="421">
        <v>40748317</v>
      </c>
      <c r="F508" s="426">
        <f>H508+I508</f>
        <v>0</v>
      </c>
      <c r="G508" s="421"/>
      <c r="H508" s="422"/>
      <c r="I508" s="427">
        <f>J508</f>
        <v>0</v>
      </c>
      <c r="J508" s="428"/>
      <c r="K508" s="421"/>
      <c r="L508" s="424"/>
    </row>
    <row r="509" spans="1:12" ht="15" customHeight="1">
      <c r="A509" s="189" t="s">
        <v>359</v>
      </c>
      <c r="B509" s="190" t="s">
        <v>360</v>
      </c>
      <c r="C509" s="195"/>
      <c r="D509" s="421"/>
      <c r="E509" s="421"/>
      <c r="F509" s="426">
        <f t="shared" ref="F509:F510" si="209">H509+I509</f>
        <v>0</v>
      </c>
      <c r="G509" s="421"/>
      <c r="H509" s="422"/>
      <c r="I509" s="427">
        <f t="shared" ref="I509:I510" si="210">J509</f>
        <v>0</v>
      </c>
      <c r="J509" s="428"/>
      <c r="K509" s="421"/>
      <c r="L509" s="424"/>
    </row>
    <row r="510" spans="1:12" ht="15" customHeight="1">
      <c r="A510" s="189" t="s">
        <v>361</v>
      </c>
      <c r="B510" s="190" t="s">
        <v>362</v>
      </c>
      <c r="C510" s="195"/>
      <c r="D510" s="421">
        <v>8795000</v>
      </c>
      <c r="E510" s="421">
        <v>0</v>
      </c>
      <c r="F510" s="426">
        <f t="shared" si="209"/>
        <v>0</v>
      </c>
      <c r="G510" s="421"/>
      <c r="H510" s="422"/>
      <c r="I510" s="427">
        <f t="shared" si="210"/>
        <v>0</v>
      </c>
      <c r="J510" s="428"/>
      <c r="K510" s="421"/>
      <c r="L510" s="424"/>
    </row>
    <row r="511" spans="1:12" ht="35.1" customHeight="1">
      <c r="A511" s="186" t="s">
        <v>363</v>
      </c>
      <c r="B511" s="187" t="s">
        <v>364</v>
      </c>
      <c r="C511" s="195"/>
      <c r="D511" s="429">
        <f>D512+D513+D514</f>
        <v>93575822</v>
      </c>
      <c r="E511" s="429">
        <f t="shared" ref="E511:L511" si="211">E512+E513+E514</f>
        <v>28618489</v>
      </c>
      <c r="F511" s="429">
        <f t="shared" si="211"/>
        <v>2490858</v>
      </c>
      <c r="G511" s="429">
        <f t="shared" si="211"/>
        <v>0</v>
      </c>
      <c r="H511" s="429">
        <f t="shared" si="211"/>
        <v>0</v>
      </c>
      <c r="I511" s="429">
        <f t="shared" si="211"/>
        <v>2490858</v>
      </c>
      <c r="J511" s="429">
        <f t="shared" si="211"/>
        <v>2490858</v>
      </c>
      <c r="K511" s="429">
        <f t="shared" si="211"/>
        <v>0</v>
      </c>
      <c r="L511" s="429">
        <f t="shared" si="211"/>
        <v>0</v>
      </c>
    </row>
    <row r="512" spans="1:12" ht="15" customHeight="1">
      <c r="A512" s="189" t="s">
        <v>365</v>
      </c>
      <c r="B512" s="190" t="s">
        <v>366</v>
      </c>
      <c r="C512" s="195"/>
      <c r="D512" s="421">
        <v>74775822</v>
      </c>
      <c r="E512" s="421">
        <v>28540333</v>
      </c>
      <c r="F512" s="426">
        <f>H512+I512</f>
        <v>2093318</v>
      </c>
      <c r="G512" s="421"/>
      <c r="H512" s="422"/>
      <c r="I512" s="427">
        <f>J512</f>
        <v>2093318</v>
      </c>
      <c r="J512" s="428">
        <v>2093318</v>
      </c>
      <c r="K512" s="421"/>
      <c r="L512" s="424"/>
    </row>
    <row r="513" spans="1:12" ht="15" customHeight="1">
      <c r="A513" s="189" t="s">
        <v>359</v>
      </c>
      <c r="B513" s="190" t="s">
        <v>367</v>
      </c>
      <c r="C513" s="195"/>
      <c r="D513" s="421"/>
      <c r="E513" s="421"/>
      <c r="F513" s="426">
        <f>H513+I513</f>
        <v>0</v>
      </c>
      <c r="G513" s="421"/>
      <c r="H513" s="422"/>
      <c r="I513" s="427">
        <f>J513</f>
        <v>0</v>
      </c>
      <c r="J513" s="428"/>
      <c r="K513" s="421"/>
      <c r="L513" s="424"/>
    </row>
    <row r="514" spans="1:12" ht="15" customHeight="1">
      <c r="A514" s="189" t="s">
        <v>361</v>
      </c>
      <c r="B514" s="190" t="s">
        <v>368</v>
      </c>
      <c r="C514" s="195"/>
      <c r="D514" s="421">
        <v>18800000</v>
      </c>
      <c r="E514" s="421">
        <v>78156</v>
      </c>
      <c r="F514" s="426">
        <f>H514+I514</f>
        <v>397540</v>
      </c>
      <c r="G514" s="421"/>
      <c r="H514" s="422"/>
      <c r="I514" s="427">
        <f>J514</f>
        <v>397540</v>
      </c>
      <c r="J514" s="428">
        <v>397540</v>
      </c>
      <c r="K514" s="421"/>
      <c r="L514" s="424"/>
    </row>
    <row r="515" spans="1:12" ht="27.75" customHeight="1">
      <c r="A515" s="40" t="s">
        <v>522</v>
      </c>
      <c r="B515" s="40" t="s">
        <v>370</v>
      </c>
      <c r="C515" s="430"/>
      <c r="D515" s="431">
        <f>D516</f>
        <v>12498800</v>
      </c>
      <c r="E515" s="431">
        <f t="shared" ref="E515:L515" si="212">E516</f>
        <v>8533800</v>
      </c>
      <c r="F515" s="432">
        <f t="shared" si="212"/>
        <v>5025445</v>
      </c>
      <c r="G515" s="432">
        <f t="shared" si="212"/>
        <v>0</v>
      </c>
      <c r="H515" s="432">
        <f t="shared" si="212"/>
        <v>0</v>
      </c>
      <c r="I515" s="432">
        <f t="shared" si="212"/>
        <v>5025445</v>
      </c>
      <c r="J515" s="432">
        <f t="shared" si="212"/>
        <v>5025445</v>
      </c>
      <c r="K515" s="432">
        <f t="shared" si="212"/>
        <v>0</v>
      </c>
      <c r="L515" s="432">
        <f t="shared" si="212"/>
        <v>0</v>
      </c>
    </row>
    <row r="516" spans="1:12" ht="49.5" customHeight="1">
      <c r="A516" s="194" t="s">
        <v>381</v>
      </c>
      <c r="B516" s="398" t="s">
        <v>382</v>
      </c>
      <c r="C516" s="152"/>
      <c r="D516" s="433">
        <v>12498800</v>
      </c>
      <c r="E516" s="407">
        <v>8533800</v>
      </c>
      <c r="F516" s="257">
        <f t="shared" si="200"/>
        <v>5025445</v>
      </c>
      <c r="G516" s="434"/>
      <c r="H516" s="435"/>
      <c r="I516" s="436">
        <f>J516</f>
        <v>5025445</v>
      </c>
      <c r="J516" s="437">
        <v>5025445</v>
      </c>
      <c r="K516" s="438"/>
      <c r="L516" s="439"/>
    </row>
    <row r="517" spans="1:12" ht="28.5" customHeight="1">
      <c r="A517" s="214" t="s">
        <v>450</v>
      </c>
      <c r="B517" s="440" t="s">
        <v>388</v>
      </c>
      <c r="C517" s="152"/>
      <c r="D517" s="441">
        <f>D518+D522</f>
        <v>0</v>
      </c>
      <c r="E517" s="441">
        <f t="shared" ref="E517:L517" si="213">E518+E522</f>
        <v>526822</v>
      </c>
      <c r="F517" s="441">
        <f t="shared" si="213"/>
        <v>284909</v>
      </c>
      <c r="G517" s="441">
        <f t="shared" si="213"/>
        <v>0</v>
      </c>
      <c r="H517" s="441">
        <f t="shared" si="213"/>
        <v>0</v>
      </c>
      <c r="I517" s="441">
        <f t="shared" si="213"/>
        <v>284909</v>
      </c>
      <c r="J517" s="441">
        <f t="shared" si="213"/>
        <v>284909</v>
      </c>
      <c r="K517" s="441">
        <f t="shared" si="213"/>
        <v>0</v>
      </c>
      <c r="L517" s="441">
        <f t="shared" si="213"/>
        <v>0</v>
      </c>
    </row>
    <row r="518" spans="1:12" ht="48.75" customHeight="1">
      <c r="A518" s="216" t="s">
        <v>451</v>
      </c>
      <c r="B518" s="219" t="s">
        <v>523</v>
      </c>
      <c r="C518" s="152"/>
      <c r="D518" s="442">
        <f>D519+D520+D521</f>
        <v>0</v>
      </c>
      <c r="E518" s="442">
        <f t="shared" ref="E518:L518" si="214">E519+E520+E521</f>
        <v>43000</v>
      </c>
      <c r="F518" s="442">
        <f t="shared" si="214"/>
        <v>42998</v>
      </c>
      <c r="G518" s="442">
        <f t="shared" si="214"/>
        <v>0</v>
      </c>
      <c r="H518" s="442">
        <f t="shared" si="214"/>
        <v>0</v>
      </c>
      <c r="I518" s="442">
        <f t="shared" si="214"/>
        <v>42998</v>
      </c>
      <c r="J518" s="442">
        <f t="shared" si="214"/>
        <v>42998</v>
      </c>
      <c r="K518" s="442">
        <f t="shared" si="214"/>
        <v>0</v>
      </c>
      <c r="L518" s="442">
        <f t="shared" si="214"/>
        <v>0</v>
      </c>
    </row>
    <row r="519" spans="1:12" ht="20.100000000000001" customHeight="1">
      <c r="A519" s="218" t="s">
        <v>391</v>
      </c>
      <c r="B519" s="221" t="s">
        <v>524</v>
      </c>
      <c r="C519" s="152"/>
      <c r="D519" s="278"/>
      <c r="E519" s="407"/>
      <c r="F519" s="257"/>
      <c r="G519" s="434"/>
      <c r="H519" s="435"/>
      <c r="I519" s="436"/>
      <c r="J519" s="437"/>
      <c r="K519" s="438"/>
      <c r="L519" s="439"/>
    </row>
    <row r="520" spans="1:12" ht="20.100000000000001" customHeight="1">
      <c r="A520" s="218" t="s">
        <v>393</v>
      </c>
      <c r="B520" s="443" t="s">
        <v>454</v>
      </c>
      <c r="C520" s="152"/>
      <c r="D520" s="278"/>
      <c r="E520" s="407"/>
      <c r="F520" s="257"/>
      <c r="G520" s="434"/>
      <c r="H520" s="435"/>
      <c r="I520" s="436"/>
      <c r="J520" s="437"/>
      <c r="K520" s="438"/>
      <c r="L520" s="439"/>
    </row>
    <row r="521" spans="1:12" ht="20.100000000000001" customHeight="1">
      <c r="A521" s="218" t="s">
        <v>395</v>
      </c>
      <c r="B521" s="221" t="s">
        <v>455</v>
      </c>
      <c r="C521" s="152"/>
      <c r="D521" s="278"/>
      <c r="E521" s="407">
        <v>43000</v>
      </c>
      <c r="F521" s="257">
        <f>H521+I521</f>
        <v>42998</v>
      </c>
      <c r="G521" s="434"/>
      <c r="H521" s="435"/>
      <c r="I521" s="436">
        <f>J521</f>
        <v>42998</v>
      </c>
      <c r="J521" s="437">
        <v>42998</v>
      </c>
      <c r="K521" s="438"/>
      <c r="L521" s="439"/>
    </row>
    <row r="522" spans="1:12" ht="39" customHeight="1">
      <c r="A522" s="216" t="s">
        <v>456</v>
      </c>
      <c r="B522" s="219" t="s">
        <v>457</v>
      </c>
      <c r="C522" s="152"/>
      <c r="D522" s="444">
        <f>D523</f>
        <v>0</v>
      </c>
      <c r="E522" s="444">
        <f t="shared" ref="E522:L522" si="215">E523</f>
        <v>483822</v>
      </c>
      <c r="F522" s="444">
        <f t="shared" si="215"/>
        <v>241911</v>
      </c>
      <c r="G522" s="444">
        <f t="shared" si="215"/>
        <v>0</v>
      </c>
      <c r="H522" s="444">
        <f t="shared" si="215"/>
        <v>0</v>
      </c>
      <c r="I522" s="444">
        <f t="shared" si="215"/>
        <v>241911</v>
      </c>
      <c r="J522" s="444">
        <f t="shared" si="215"/>
        <v>241911</v>
      </c>
      <c r="K522" s="444">
        <f t="shared" si="215"/>
        <v>0</v>
      </c>
      <c r="L522" s="444">
        <f t="shared" si="215"/>
        <v>0</v>
      </c>
    </row>
    <row r="523" spans="1:12" ht="20.100000000000001" customHeight="1">
      <c r="A523" s="218" t="s">
        <v>395</v>
      </c>
      <c r="B523" s="221" t="s">
        <v>458</v>
      </c>
      <c r="C523" s="152"/>
      <c r="D523" s="278"/>
      <c r="E523" s="407">
        <v>483822</v>
      </c>
      <c r="F523" s="257">
        <f>H523+I523</f>
        <v>241911</v>
      </c>
      <c r="G523" s="434"/>
      <c r="H523" s="435"/>
      <c r="I523" s="436">
        <f>J523</f>
        <v>241911</v>
      </c>
      <c r="J523" s="437">
        <v>241911</v>
      </c>
      <c r="K523" s="438"/>
      <c r="L523" s="439"/>
    </row>
    <row r="524" spans="1:12" ht="38.25">
      <c r="A524" s="44" t="s">
        <v>459</v>
      </c>
      <c r="B524" s="199" t="s">
        <v>24</v>
      </c>
      <c r="C524" s="199"/>
      <c r="D524" s="144">
        <f>D525+D529+D537+D533</f>
        <v>16270372</v>
      </c>
      <c r="E524" s="144">
        <f t="shared" ref="E524:L524" si="216">E525+E529+E537+E533</f>
        <v>12714270</v>
      </c>
      <c r="F524" s="144">
        <f t="shared" si="216"/>
        <v>5991955</v>
      </c>
      <c r="G524" s="144">
        <f t="shared" si="216"/>
        <v>0</v>
      </c>
      <c r="H524" s="144">
        <f t="shared" si="216"/>
        <v>0</v>
      </c>
      <c r="I524" s="144">
        <f t="shared" si="216"/>
        <v>5991955</v>
      </c>
      <c r="J524" s="144">
        <f t="shared" si="216"/>
        <v>5991955</v>
      </c>
      <c r="K524" s="144">
        <f t="shared" si="216"/>
        <v>0</v>
      </c>
      <c r="L524" s="144">
        <f t="shared" si="216"/>
        <v>0</v>
      </c>
    </row>
    <row r="525" spans="1:12" ht="25.5">
      <c r="A525" s="227" t="s">
        <v>460</v>
      </c>
      <c r="B525" s="201" t="s">
        <v>461</v>
      </c>
      <c r="C525" s="201"/>
      <c r="D525" s="222">
        <f>D526+D527+D528</f>
        <v>16270372</v>
      </c>
      <c r="E525" s="222">
        <f t="shared" ref="E525:L525" si="217">E526+E527+E528</f>
        <v>12602769</v>
      </c>
      <c r="F525" s="222">
        <f t="shared" si="217"/>
        <v>5884701</v>
      </c>
      <c r="G525" s="222">
        <f t="shared" si="217"/>
        <v>0</v>
      </c>
      <c r="H525" s="145">
        <f t="shared" si="217"/>
        <v>0</v>
      </c>
      <c r="I525" s="222">
        <f t="shared" si="217"/>
        <v>5884701</v>
      </c>
      <c r="J525" s="222">
        <f t="shared" si="217"/>
        <v>5884701</v>
      </c>
      <c r="K525" s="222">
        <f t="shared" si="217"/>
        <v>0</v>
      </c>
      <c r="L525" s="222">
        <f t="shared" si="217"/>
        <v>0</v>
      </c>
    </row>
    <row r="526" spans="1:12" ht="15">
      <c r="A526" s="72" t="s">
        <v>391</v>
      </c>
      <c r="B526" s="152" t="s">
        <v>462</v>
      </c>
      <c r="C526" s="152"/>
      <c r="D526" s="224">
        <v>8445172</v>
      </c>
      <c r="E526" s="264"/>
      <c r="F526" s="360">
        <f>H526+I526</f>
        <v>0</v>
      </c>
      <c r="G526" s="361"/>
      <c r="H526" s="282">
        <v>0</v>
      </c>
      <c r="I526" s="399"/>
      <c r="J526" s="264"/>
      <c r="K526" s="264">
        <v>0</v>
      </c>
      <c r="L526" s="400">
        <f t="shared" ref="L526:L536" si="218">F526-J526-K526</f>
        <v>0</v>
      </c>
    </row>
    <row r="527" spans="1:12" ht="25.5">
      <c r="A527" s="72" t="s">
        <v>393</v>
      </c>
      <c r="B527" s="152" t="s">
        <v>463</v>
      </c>
      <c r="C527" s="152"/>
      <c r="D527" s="224">
        <v>7825200</v>
      </c>
      <c r="E527" s="264">
        <v>12602769</v>
      </c>
      <c r="F527" s="360">
        <f>H527+I527</f>
        <v>5884701</v>
      </c>
      <c r="G527" s="264"/>
      <c r="H527" s="145"/>
      <c r="I527" s="399">
        <f>J527</f>
        <v>5884701</v>
      </c>
      <c r="J527" s="264">
        <v>5884701</v>
      </c>
      <c r="K527" s="264">
        <v>0</v>
      </c>
      <c r="L527" s="400">
        <f t="shared" si="218"/>
        <v>0</v>
      </c>
    </row>
    <row r="528" spans="1:12" ht="15">
      <c r="A528" s="72" t="s">
        <v>395</v>
      </c>
      <c r="B528" s="152" t="s">
        <v>464</v>
      </c>
      <c r="C528" s="152"/>
      <c r="D528" s="264"/>
      <c r="E528" s="264"/>
      <c r="F528" s="360">
        <f>H528+I528</f>
        <v>0</v>
      </c>
      <c r="G528" s="264"/>
      <c r="H528" s="145"/>
      <c r="I528" s="399">
        <f>J528</f>
        <v>0</v>
      </c>
      <c r="J528" s="264"/>
      <c r="K528" s="264">
        <v>0</v>
      </c>
      <c r="L528" s="400">
        <f t="shared" si="218"/>
        <v>0</v>
      </c>
    </row>
    <row r="529" spans="1:12" ht="25.5">
      <c r="A529" s="227" t="s">
        <v>465</v>
      </c>
      <c r="B529" s="201" t="s">
        <v>466</v>
      </c>
      <c r="C529" s="201"/>
      <c r="D529" s="222">
        <f>D530+D531+D532</f>
        <v>0</v>
      </c>
      <c r="E529" s="222">
        <f t="shared" ref="E529:L529" si="219">E530+E531+E532</f>
        <v>1000</v>
      </c>
      <c r="F529" s="222">
        <f t="shared" si="219"/>
        <v>425</v>
      </c>
      <c r="G529" s="222">
        <f t="shared" si="219"/>
        <v>0</v>
      </c>
      <c r="H529" s="145">
        <f t="shared" si="219"/>
        <v>0</v>
      </c>
      <c r="I529" s="222">
        <f t="shared" si="219"/>
        <v>425</v>
      </c>
      <c r="J529" s="222">
        <f t="shared" si="219"/>
        <v>425</v>
      </c>
      <c r="K529" s="222">
        <f t="shared" si="219"/>
        <v>0</v>
      </c>
      <c r="L529" s="222">
        <f t="shared" si="219"/>
        <v>0</v>
      </c>
    </row>
    <row r="530" spans="1:12" ht="15">
      <c r="A530" s="72" t="s">
        <v>391</v>
      </c>
      <c r="B530" s="152" t="s">
        <v>467</v>
      </c>
      <c r="C530" s="152"/>
      <c r="D530" s="224"/>
      <c r="E530" s="224"/>
      <c r="F530" s="66">
        <f>H530+I530</f>
        <v>0</v>
      </c>
      <c r="G530" s="224"/>
      <c r="H530" s="145">
        <v>0</v>
      </c>
      <c r="I530" s="445">
        <f>J530</f>
        <v>0</v>
      </c>
      <c r="J530" s="224"/>
      <c r="K530" s="224">
        <v>0</v>
      </c>
      <c r="L530" s="226">
        <f t="shared" si="218"/>
        <v>0</v>
      </c>
    </row>
    <row r="531" spans="1:12" ht="25.5">
      <c r="A531" s="72" t="s">
        <v>393</v>
      </c>
      <c r="B531" s="152" t="s">
        <v>468</v>
      </c>
      <c r="C531" s="152"/>
      <c r="D531" s="224">
        <v>0</v>
      </c>
      <c r="E531" s="224">
        <v>1000</v>
      </c>
      <c r="F531" s="66">
        <f>H531+I531</f>
        <v>425</v>
      </c>
      <c r="G531" s="224"/>
      <c r="H531" s="145"/>
      <c r="I531" s="445">
        <f>J531</f>
        <v>425</v>
      </c>
      <c r="J531" s="224">
        <v>425</v>
      </c>
      <c r="K531" s="224">
        <v>0</v>
      </c>
      <c r="L531" s="226">
        <f t="shared" si="218"/>
        <v>0</v>
      </c>
    </row>
    <row r="532" spans="1:12" ht="15">
      <c r="A532" s="72" t="s">
        <v>395</v>
      </c>
      <c r="B532" s="152" t="s">
        <v>469</v>
      </c>
      <c r="C532" s="152"/>
      <c r="D532" s="224"/>
      <c r="E532" s="224"/>
      <c r="F532" s="66">
        <f>H532+I532</f>
        <v>0</v>
      </c>
      <c r="G532" s="224"/>
      <c r="H532" s="145">
        <v>0</v>
      </c>
      <c r="I532" s="445">
        <f>J532</f>
        <v>0</v>
      </c>
      <c r="J532" s="224"/>
      <c r="K532" s="224">
        <v>0</v>
      </c>
      <c r="L532" s="226">
        <f t="shared" si="218"/>
        <v>0</v>
      </c>
    </row>
    <row r="533" spans="1:12" ht="35.25" customHeight="1">
      <c r="A533" s="446" t="s">
        <v>525</v>
      </c>
      <c r="B533" s="201" t="s">
        <v>471</v>
      </c>
      <c r="C533" s="201"/>
      <c r="D533" s="222">
        <f>D534+D535+D536</f>
        <v>0</v>
      </c>
      <c r="E533" s="222">
        <f t="shared" ref="E533:K533" si="220">E534+E535+E536</f>
        <v>90000</v>
      </c>
      <c r="F533" s="222">
        <f t="shared" si="220"/>
        <v>86328</v>
      </c>
      <c r="G533" s="222">
        <f t="shared" si="220"/>
        <v>0</v>
      </c>
      <c r="H533" s="222">
        <f t="shared" si="220"/>
        <v>0</v>
      </c>
      <c r="I533" s="222">
        <f t="shared" si="220"/>
        <v>86328</v>
      </c>
      <c r="J533" s="222">
        <f t="shared" si="220"/>
        <v>86328</v>
      </c>
      <c r="K533" s="222">
        <f t="shared" si="220"/>
        <v>0</v>
      </c>
      <c r="L533" s="222">
        <f t="shared" si="218"/>
        <v>0</v>
      </c>
    </row>
    <row r="534" spans="1:12" ht="15">
      <c r="A534" s="447" t="s">
        <v>391</v>
      </c>
      <c r="B534" s="448" t="s">
        <v>472</v>
      </c>
      <c r="C534" s="152"/>
      <c r="D534" s="224"/>
      <c r="E534" s="224"/>
      <c r="F534" s="66">
        <f>H534+I534</f>
        <v>0</v>
      </c>
      <c r="G534" s="224"/>
      <c r="H534" s="145"/>
      <c r="I534" s="445"/>
      <c r="J534" s="224"/>
      <c r="K534" s="224"/>
      <c r="L534" s="226">
        <f t="shared" si="218"/>
        <v>0</v>
      </c>
    </row>
    <row r="535" spans="1:12" ht="25.5">
      <c r="A535" s="447" t="s">
        <v>393</v>
      </c>
      <c r="B535" s="448" t="s">
        <v>473</v>
      </c>
      <c r="C535" s="152"/>
      <c r="D535" s="224">
        <v>0</v>
      </c>
      <c r="E535" s="224">
        <v>90000</v>
      </c>
      <c r="F535" s="66">
        <f t="shared" ref="F535:F536" si="221">H535+I535</f>
        <v>86328</v>
      </c>
      <c r="G535" s="224"/>
      <c r="H535" s="145"/>
      <c r="I535" s="445">
        <v>86328</v>
      </c>
      <c r="J535" s="224">
        <v>86328</v>
      </c>
      <c r="K535" s="224"/>
      <c r="L535" s="226">
        <f t="shared" si="218"/>
        <v>0</v>
      </c>
    </row>
    <row r="536" spans="1:12" ht="15">
      <c r="A536" s="447" t="s">
        <v>395</v>
      </c>
      <c r="B536" s="448" t="s">
        <v>474</v>
      </c>
      <c r="C536" s="152"/>
      <c r="D536" s="224"/>
      <c r="E536" s="224"/>
      <c r="F536" s="66">
        <f t="shared" si="221"/>
        <v>0</v>
      </c>
      <c r="G536" s="224"/>
      <c r="H536" s="145"/>
      <c r="I536" s="445"/>
      <c r="J536" s="224"/>
      <c r="K536" s="224"/>
      <c r="L536" s="226">
        <f t="shared" si="218"/>
        <v>0</v>
      </c>
    </row>
    <row r="537" spans="1:12" ht="38.25">
      <c r="A537" s="227" t="s">
        <v>475</v>
      </c>
      <c r="B537" s="201" t="s">
        <v>476</v>
      </c>
      <c r="C537" s="201"/>
      <c r="D537" s="222">
        <f>D538+D539+D540</f>
        <v>0</v>
      </c>
      <c r="E537" s="222">
        <f>E538+E539+E540</f>
        <v>20501</v>
      </c>
      <c r="F537" s="222">
        <f t="shared" ref="F537:L537" si="222">F538+F539+F540</f>
        <v>20501</v>
      </c>
      <c r="G537" s="222">
        <f t="shared" si="222"/>
        <v>0</v>
      </c>
      <c r="H537" s="145">
        <f t="shared" si="222"/>
        <v>0</v>
      </c>
      <c r="I537" s="222">
        <f t="shared" si="222"/>
        <v>20501</v>
      </c>
      <c r="J537" s="222">
        <f t="shared" si="222"/>
        <v>20501</v>
      </c>
      <c r="K537" s="222">
        <f t="shared" si="222"/>
        <v>0</v>
      </c>
      <c r="L537" s="222">
        <f t="shared" si="222"/>
        <v>0</v>
      </c>
    </row>
    <row r="538" spans="1:12" ht="15">
      <c r="A538" s="72" t="s">
        <v>391</v>
      </c>
      <c r="B538" s="152" t="s">
        <v>477</v>
      </c>
      <c r="C538" s="152"/>
      <c r="D538" s="224">
        <v>0</v>
      </c>
      <c r="E538" s="224"/>
      <c r="F538" s="66">
        <f>H538+I538</f>
        <v>0</v>
      </c>
      <c r="G538" s="224"/>
      <c r="H538" s="145">
        <v>0</v>
      </c>
      <c r="I538" s="445">
        <f>J538</f>
        <v>0</v>
      </c>
      <c r="J538" s="224">
        <v>0</v>
      </c>
      <c r="K538" s="224">
        <v>0</v>
      </c>
      <c r="L538" s="226">
        <f t="shared" ref="L538:L540" si="223">F538-J538-K538</f>
        <v>0</v>
      </c>
    </row>
    <row r="539" spans="1:12" ht="25.5">
      <c r="A539" s="72" t="s">
        <v>393</v>
      </c>
      <c r="B539" s="152" t="s">
        <v>478</v>
      </c>
      <c r="C539" s="152"/>
      <c r="D539" s="224">
        <v>0</v>
      </c>
      <c r="E539" s="224">
        <v>20501</v>
      </c>
      <c r="F539" s="66">
        <f>H539+I539</f>
        <v>20501</v>
      </c>
      <c r="G539" s="224"/>
      <c r="H539" s="145"/>
      <c r="I539" s="445">
        <f>J539</f>
        <v>20501</v>
      </c>
      <c r="J539" s="224">
        <v>20501</v>
      </c>
      <c r="K539" s="224">
        <v>0</v>
      </c>
      <c r="L539" s="226">
        <f t="shared" si="223"/>
        <v>0</v>
      </c>
    </row>
    <row r="540" spans="1:12" ht="15">
      <c r="A540" s="72" t="s">
        <v>395</v>
      </c>
      <c r="B540" s="152" t="s">
        <v>479</v>
      </c>
      <c r="C540" s="152"/>
      <c r="D540" s="224">
        <v>0</v>
      </c>
      <c r="E540" s="224">
        <v>0</v>
      </c>
      <c r="F540" s="66">
        <f>H540+I540</f>
        <v>0</v>
      </c>
      <c r="G540" s="224"/>
      <c r="H540" s="145">
        <v>0</v>
      </c>
      <c r="I540" s="445">
        <f>J540</f>
        <v>0</v>
      </c>
      <c r="J540" s="224">
        <v>0</v>
      </c>
      <c r="K540" s="224">
        <v>0</v>
      </c>
      <c r="L540" s="226">
        <f t="shared" si="223"/>
        <v>0</v>
      </c>
    </row>
    <row r="541" spans="1:12">
      <c r="A541" s="449"/>
      <c r="B541" s="230"/>
      <c r="C541" s="230"/>
      <c r="D541" s="2"/>
      <c r="E541" s="2"/>
      <c r="F541" s="450"/>
      <c r="G541" s="2"/>
      <c r="H541" s="2"/>
      <c r="I541" s="450"/>
      <c r="J541" s="451"/>
      <c r="K541" s="2"/>
      <c r="L541" s="2"/>
    </row>
    <row r="542" spans="1:12">
      <c r="A542" s="452"/>
    </row>
    <row r="543" spans="1:12" ht="14.25" customHeight="1">
      <c r="A543" s="452"/>
    </row>
    <row r="544" spans="1:12" ht="21" customHeight="1">
      <c r="A544" s="454" t="s">
        <v>526</v>
      </c>
      <c r="E544" s="455" t="s">
        <v>527</v>
      </c>
      <c r="F544" s="455"/>
      <c r="G544" s="455"/>
      <c r="H544" s="455"/>
      <c r="I544" s="455"/>
      <c r="J544" s="456"/>
      <c r="K544" s="455" t="s">
        <v>528</v>
      </c>
      <c r="L544" s="455"/>
    </row>
    <row r="545" spans="1:12" ht="27" customHeight="1">
      <c r="A545" s="510" t="s">
        <v>529</v>
      </c>
      <c r="B545" s="510"/>
      <c r="E545" s="455" t="s">
        <v>530</v>
      </c>
      <c r="F545" s="8"/>
      <c r="G545" s="8"/>
      <c r="H545" s="8"/>
      <c r="I545" s="8"/>
      <c r="J545" s="510" t="s">
        <v>531</v>
      </c>
      <c r="K545" s="510"/>
      <c r="L545" s="510"/>
    </row>
    <row r="546" spans="1:12" ht="40.5" customHeight="1">
      <c r="A546" s="452"/>
    </row>
    <row r="547" spans="1:12" ht="14.25" customHeight="1">
      <c r="A547" s="452"/>
    </row>
    <row r="548" spans="1:12" ht="14.25" customHeight="1">
      <c r="A548" s="452"/>
    </row>
    <row r="549" spans="1:12" ht="40.5" customHeight="1">
      <c r="A549" s="452"/>
    </row>
    <row r="550" spans="1:12" ht="54" customHeight="1">
      <c r="A550" s="509"/>
    </row>
    <row r="551" spans="1:12" ht="54" customHeight="1">
      <c r="A551" s="509"/>
    </row>
    <row r="552" spans="1:12" ht="81" customHeight="1">
      <c r="A552" s="509"/>
    </row>
    <row r="553" spans="1:12" ht="54" customHeight="1">
      <c r="A553" s="509"/>
    </row>
    <row r="554" spans="1:12" ht="40.5" customHeight="1">
      <c r="A554" s="452"/>
    </row>
    <row r="555" spans="1:12" ht="54" customHeight="1">
      <c r="A555" s="452"/>
    </row>
    <row r="556" spans="1:12" ht="14.25" customHeight="1">
      <c r="A556" s="452"/>
    </row>
    <row r="557" spans="1:12" ht="14.25" customHeight="1">
      <c r="A557" s="452"/>
    </row>
    <row r="558" spans="1:12">
      <c r="A558" s="452"/>
    </row>
    <row r="559" spans="1:12" ht="14.25" customHeight="1">
      <c r="A559" s="452"/>
    </row>
    <row r="560" spans="1:12" ht="54" customHeight="1">
      <c r="A560" s="452"/>
    </row>
    <row r="561" spans="1:1" ht="54" customHeight="1">
      <c r="A561" s="452"/>
    </row>
    <row r="562" spans="1:1" ht="40.5" customHeight="1">
      <c r="A562" s="452"/>
    </row>
    <row r="563" spans="1:1" ht="15" customHeight="1">
      <c r="A563" s="452"/>
    </row>
    <row r="564" spans="1:1" ht="40.5" customHeight="1">
      <c r="A564" s="452"/>
    </row>
    <row r="565" spans="1:1" ht="54" customHeight="1">
      <c r="A565" s="452"/>
    </row>
    <row r="566" spans="1:1" ht="40.5" customHeight="1">
      <c r="A566" s="457"/>
    </row>
    <row r="567" spans="1:1" ht="27" customHeight="1"/>
    <row r="568" spans="1:1" ht="40.5" customHeight="1"/>
    <row r="569" spans="1:1" ht="14.25" customHeight="1"/>
    <row r="570" spans="1:1" ht="14.25" customHeight="1"/>
    <row r="571" spans="1:1" ht="27" customHeight="1"/>
    <row r="572" spans="1:1" ht="14.25" customHeight="1"/>
    <row r="573" spans="1:1" ht="54" customHeight="1"/>
    <row r="574" spans="1:1" ht="108" customHeight="1"/>
    <row r="575" spans="1:1" ht="13.5" customHeight="1"/>
    <row r="576" spans="1:1" ht="108" customHeight="1"/>
    <row r="577" ht="94.5" customHeight="1"/>
    <row r="578" ht="14.25" customHeight="1"/>
    <row r="579" ht="12.75" customHeight="1"/>
    <row r="580" ht="54.75" customHeight="1"/>
    <row r="581" ht="12.75" customHeight="1"/>
    <row r="582" ht="81" customHeight="1"/>
    <row r="583" ht="94.5" customHeight="1"/>
    <row r="584" ht="54" customHeight="1"/>
    <row r="585" ht="54" customHeight="1"/>
    <row r="586" ht="108" customHeight="1"/>
    <row r="587" ht="13.5" customHeight="1"/>
    <row r="588" ht="81" customHeight="1"/>
    <row r="589" ht="41.25" customHeight="1"/>
    <row r="590" ht="12.75" customHeight="1"/>
    <row r="591" ht="95.25" customHeight="1"/>
    <row r="592" ht="12.75" customHeight="1"/>
    <row r="593" ht="67.5" customHeight="1"/>
    <row r="594" ht="67.5" customHeight="1"/>
    <row r="595" ht="67.5" customHeight="1"/>
    <row r="596" ht="13.5" customHeight="1"/>
    <row r="597" ht="41.25" customHeight="1"/>
    <row r="598" ht="12.75" customHeight="1"/>
    <row r="599" ht="15" customHeight="1"/>
    <row r="600" ht="54" customHeight="1"/>
    <row r="601" ht="40.5" customHeight="1"/>
    <row r="602" ht="40.5" customHeight="1"/>
    <row r="603" ht="41.25" customHeight="1"/>
    <row r="604" ht="12.75" customHeight="1"/>
    <row r="605" ht="40.5" customHeight="1"/>
    <row r="606" ht="27" customHeight="1"/>
    <row r="607" ht="54" customHeight="1"/>
    <row r="608" ht="54" customHeight="1"/>
    <row r="609" ht="54" customHeight="1"/>
    <row r="610" ht="54" customHeight="1"/>
    <row r="611" ht="40.5" customHeight="1"/>
    <row r="612" ht="40.5" customHeight="1"/>
    <row r="613" ht="54" customHeight="1"/>
    <row r="614" ht="40.5" customHeight="1"/>
    <row r="615" ht="27" customHeight="1"/>
    <row r="616" ht="27" customHeight="1"/>
    <row r="617" ht="27" customHeight="1"/>
    <row r="618" ht="27" customHeight="1"/>
    <row r="633" ht="12.75" customHeight="1"/>
    <row r="634" ht="50.25" customHeight="1"/>
    <row r="637" ht="12.75" customHeight="1"/>
    <row r="638" ht="97.5" customHeight="1"/>
    <row r="652" ht="51" customHeight="1"/>
    <row r="653" ht="12.75" customHeight="1"/>
    <row r="655" ht="12.75" customHeight="1"/>
    <row r="656" ht="38.25" customHeight="1"/>
    <row r="659" ht="12.75" customHeight="1"/>
    <row r="661" ht="12.75" customHeight="1"/>
    <row r="664" ht="12.75" customHeight="1"/>
    <row r="665" ht="12.75" customHeight="1"/>
    <row r="667" ht="12.75" customHeight="1"/>
    <row r="668" ht="12.75" customHeight="1"/>
    <row r="679" ht="12.75" customHeight="1"/>
    <row r="684" ht="15.75" customHeight="1"/>
    <row r="688" ht="15" customHeight="1"/>
    <row r="689" ht="12.75" customHeight="1"/>
    <row r="694" ht="12.75" customHeight="1"/>
    <row r="695" ht="81.75" customHeight="1"/>
    <row r="696" ht="12.75" customHeight="1"/>
    <row r="699" ht="12.75" customHeight="1"/>
    <row r="700" ht="12.75" customHeight="1"/>
    <row r="702" ht="12.75" customHeight="1"/>
    <row r="703" ht="12.75" customHeight="1"/>
    <row r="716" ht="15.75" customHeight="1"/>
    <row r="719" ht="15" customHeight="1"/>
    <row r="720" ht="75" customHeight="1"/>
    <row r="721" ht="31.5" customHeight="1"/>
    <row r="722" ht="78.75" customHeight="1"/>
    <row r="723" ht="30" customHeight="1"/>
    <row r="724" ht="60" customHeight="1"/>
    <row r="725" ht="75" customHeight="1"/>
    <row r="726" ht="78.75" customHeight="1"/>
    <row r="727" ht="30" customHeight="1"/>
    <row r="728" ht="60" customHeight="1"/>
    <row r="729" ht="50.25" customHeight="1"/>
    <row r="730" ht="15" customHeight="1"/>
    <row r="731" ht="60" customHeight="1"/>
    <row r="732" ht="45" customHeight="1"/>
    <row r="733" ht="45" customHeight="1"/>
    <row r="734" ht="63" customHeight="1"/>
    <row r="735" ht="60" customHeight="1"/>
    <row r="736" ht="31.5" customHeight="1"/>
    <row r="737" ht="12.75" customHeight="1"/>
    <row r="738" ht="18.75" customHeight="1"/>
    <row r="746" ht="12.75" customHeight="1"/>
    <row r="748" ht="12.75" customHeight="1"/>
    <row r="749" ht="12.75" customHeight="1"/>
    <row r="765" ht="12.75" customHeight="1"/>
    <row r="766" ht="47.25" customHeight="1"/>
    <row r="770" ht="78.75" customHeight="1"/>
    <row r="780" ht="51" customHeight="1"/>
    <row r="781" ht="12.75" customHeight="1"/>
    <row r="783" ht="12.75" customHeight="1"/>
    <row r="784" ht="38.25" customHeight="1"/>
    <row r="793" ht="31.5" customHeight="1"/>
    <row r="794" ht="45" customHeight="1"/>
    <row r="795" ht="75" customHeight="1"/>
    <row r="796" ht="45" customHeight="1"/>
    <row r="797" ht="45" customHeight="1"/>
    <row r="798" ht="30" customHeight="1"/>
    <row r="799" ht="60" customHeight="1"/>
    <row r="800" ht="60" customHeight="1"/>
    <row r="801" ht="31.5" customHeight="1"/>
    <row r="802" ht="30" customHeight="1"/>
    <row r="803" ht="15" customHeight="1"/>
    <row r="804" ht="18.75" customHeight="1"/>
    <row r="805" ht="15.75" customHeight="1"/>
    <row r="806" ht="63" customHeight="1"/>
    <row r="807" ht="32.25" customHeight="1"/>
    <row r="809" ht="31.5" customHeight="1"/>
    <row r="810" ht="63" customHeight="1"/>
    <row r="811" ht="30" customHeight="1"/>
    <row r="812" ht="47.25" customHeight="1"/>
    <row r="813" ht="47.25" customHeight="1"/>
    <row r="815" ht="15.75" customHeight="1"/>
    <row r="816" ht="63" customHeight="1"/>
    <row r="817" ht="15.75" customHeight="1"/>
    <row r="818" ht="15.75" customHeight="1"/>
    <row r="819" ht="45" customHeight="1"/>
    <row r="820" ht="63" customHeight="1"/>
    <row r="821" ht="45" customHeight="1"/>
    <row r="822" ht="31.5" customHeight="1"/>
    <row r="823" ht="31.5" customHeight="1"/>
    <row r="825" ht="30" customHeight="1"/>
    <row r="830" ht="30" customHeight="1"/>
    <row r="831" ht="45" customHeight="1"/>
    <row r="832" ht="30" customHeight="1"/>
    <row r="833" ht="31.5" customHeight="1"/>
    <row r="834" ht="30" customHeight="1"/>
    <row r="835" ht="94.5" customHeight="1"/>
    <row r="836" ht="30" customHeight="1"/>
    <row r="837" ht="45" customHeight="1"/>
    <row r="838" ht="30" customHeight="1"/>
    <row r="844" ht="30" customHeight="1"/>
    <row r="845" ht="60" customHeight="1"/>
    <row r="846" ht="78.75" customHeight="1"/>
    <row r="847" ht="30" customHeight="1"/>
    <row r="848" ht="30" customHeight="1"/>
    <row r="849" ht="30" customHeight="1"/>
    <row r="850" ht="60" customHeight="1"/>
    <row r="851" ht="31.5" customHeight="1"/>
    <row r="852" ht="63" customHeight="1"/>
    <row r="855" ht="30" customHeight="1"/>
    <row r="856" ht="30" customHeight="1"/>
    <row r="857" ht="30" customHeight="1"/>
    <row r="858" ht="45" customHeight="1"/>
    <row r="859" ht="47.25" customHeight="1"/>
    <row r="861" ht="30" customHeight="1"/>
    <row r="862" ht="45" customHeight="1"/>
    <row r="863" ht="47.25" customHeight="1"/>
    <row r="864" ht="45" customHeight="1"/>
    <row r="865" ht="47.25" customHeight="1"/>
    <row r="866" ht="45" customHeight="1"/>
    <row r="867" ht="30" customHeight="1"/>
    <row r="868" ht="30" customHeight="1"/>
    <row r="869" ht="31.5" customHeight="1"/>
    <row r="871" ht="15.75" customHeight="1"/>
    <row r="872" ht="14.25" customHeight="1"/>
    <row r="873" ht="38.25" customHeight="1"/>
    <row r="874" ht="12.75" customHeight="1"/>
    <row r="875" ht="25.5" customHeight="1"/>
    <row r="876" ht="12.75" customHeight="1"/>
    <row r="877" ht="12.75" customHeight="1"/>
    <row r="878" ht="12.75" customHeight="1"/>
    <row r="879" ht="12.75" customHeight="1"/>
  </sheetData>
  <mergeCells count="116">
    <mergeCell ref="A550:A551"/>
    <mergeCell ref="A552:A553"/>
    <mergeCell ref="B419:C419"/>
    <mergeCell ref="B420:C420"/>
    <mergeCell ref="B421:C421"/>
    <mergeCell ref="B434:C434"/>
    <mergeCell ref="A545:B545"/>
    <mergeCell ref="J545:L545"/>
    <mergeCell ref="B369:C369"/>
    <mergeCell ref="B370:C370"/>
    <mergeCell ref="B407:C407"/>
    <mergeCell ref="B409:C409"/>
    <mergeCell ref="B416:C416"/>
    <mergeCell ref="B418:C418"/>
    <mergeCell ref="B353:C353"/>
    <mergeCell ref="B358:C358"/>
    <mergeCell ref="B360:C360"/>
    <mergeCell ref="B365:C365"/>
    <mergeCell ref="B367:C367"/>
    <mergeCell ref="B368:C368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35:C335"/>
    <mergeCell ref="B336:C336"/>
    <mergeCell ref="B337:C337"/>
    <mergeCell ref="B338:C338"/>
    <mergeCell ref="B339:C339"/>
    <mergeCell ref="B340:C340"/>
    <mergeCell ref="B326:C326"/>
    <mergeCell ref="B328:C328"/>
    <mergeCell ref="B329:C329"/>
    <mergeCell ref="B330:C330"/>
    <mergeCell ref="B332:C332"/>
    <mergeCell ref="B334:C334"/>
    <mergeCell ref="B306:C306"/>
    <mergeCell ref="B307:C307"/>
    <mergeCell ref="B322:C322"/>
    <mergeCell ref="B323:C323"/>
    <mergeCell ref="B324:C324"/>
    <mergeCell ref="B325:C325"/>
    <mergeCell ref="B293:C293"/>
    <mergeCell ref="B296:C296"/>
    <mergeCell ref="B298:C298"/>
    <mergeCell ref="B299:C299"/>
    <mergeCell ref="B304:C304"/>
    <mergeCell ref="B305:C305"/>
    <mergeCell ref="B116:C116"/>
    <mergeCell ref="B117:C117"/>
    <mergeCell ref="B118:C118"/>
    <mergeCell ref="B130:C130"/>
    <mergeCell ref="B131:C131"/>
    <mergeCell ref="B136:C136"/>
    <mergeCell ref="B93:C93"/>
    <mergeCell ref="B94:C94"/>
    <mergeCell ref="B100:C100"/>
    <mergeCell ref="B106:C106"/>
    <mergeCell ref="B113:C113"/>
    <mergeCell ref="B115:C115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66:C66"/>
    <mergeCell ref="B67:C67"/>
    <mergeCell ref="B69:C69"/>
    <mergeCell ref="B70:C70"/>
    <mergeCell ref="B71:C71"/>
    <mergeCell ref="B73:C73"/>
    <mergeCell ref="B45:C45"/>
    <mergeCell ref="B46:C46"/>
    <mergeCell ref="B47:C47"/>
    <mergeCell ref="B63:C63"/>
    <mergeCell ref="B64:C64"/>
    <mergeCell ref="B65:C65"/>
    <mergeCell ref="B33:C33"/>
    <mergeCell ref="B36:C36"/>
    <mergeCell ref="B38:C38"/>
    <mergeCell ref="B39:C39"/>
    <mergeCell ref="B44:C44"/>
    <mergeCell ref="B11:C11"/>
    <mergeCell ref="B12:C12"/>
    <mergeCell ref="A13:A14"/>
    <mergeCell ref="B13:C14"/>
    <mergeCell ref="D13:D14"/>
    <mergeCell ref="E13:E14"/>
    <mergeCell ref="A6:A7"/>
    <mergeCell ref="B6:C7"/>
    <mergeCell ref="D6:E6"/>
    <mergeCell ref="F6:I6"/>
    <mergeCell ref="B8:C8"/>
    <mergeCell ref="B9:C9"/>
    <mergeCell ref="B16:C16"/>
  </mergeCells>
  <pageMargins left="0.19685039370078741" right="0.19685039370078741" top="0.35433070866141736" bottom="0.43307086614173229" header="1.0236220472440944" footer="0.19685039370078741"/>
  <pageSetup paperSize="9" scale="90" fitToHeight="15" orientation="landscape" r:id="rId1"/>
  <headerFooter alignWithMargins="0">
    <oddFooter>&amp;C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</vt:lpstr>
      <vt:lpstr>'ANEXA NR.1'!Print_Area</vt:lpstr>
      <vt:lpstr>'ANEXA NR.1'!Print_Titles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2025-05-20T09:38:45Z</cp:lastPrinted>
  <dcterms:created xsi:type="dcterms:W3CDTF">2025-04-29T07:40:35Z</dcterms:created>
  <dcterms:modified xsi:type="dcterms:W3CDTF">2025-06-04T09:46:39Z</dcterms:modified>
</cp:coreProperties>
</file>