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BB14DC16-20F2-40C5-9AFE-4FC44A8D8F63}" xr6:coauthVersionLast="47" xr6:coauthVersionMax="47" xr10:uidLastSave="{00000000-0000-0000-0000-000000000000}"/>
  <bookViews>
    <workbookView xWindow="-120" yWindow="-120" windowWidth="29040" windowHeight="15840" xr2:uid="{24AB65F2-19F8-43C0-8745-DEB44A746A40}"/>
  </bookViews>
  <sheets>
    <sheet name="Anexa nr.2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K15" i="1"/>
  <c r="D16" i="1"/>
  <c r="E16" i="1"/>
  <c r="F16" i="1"/>
  <c r="G16" i="1"/>
  <c r="H16" i="1"/>
  <c r="I16" i="1"/>
  <c r="K16" i="1"/>
  <c r="J389" i="1"/>
  <c r="J388" i="1"/>
  <c r="J387" i="1"/>
  <c r="J386" i="1"/>
  <c r="J385" i="1"/>
  <c r="J384" i="1"/>
  <c r="J383" i="1"/>
  <c r="J382" i="1"/>
  <c r="K381" i="1"/>
  <c r="I381" i="1"/>
  <c r="H381" i="1"/>
  <c r="G381" i="1"/>
  <c r="F381" i="1"/>
  <c r="E381" i="1"/>
  <c r="D381" i="1"/>
  <c r="K380" i="1"/>
  <c r="J380" i="1"/>
  <c r="I380" i="1"/>
  <c r="H380" i="1"/>
  <c r="G380" i="1"/>
  <c r="F380" i="1"/>
  <c r="E380" i="1"/>
  <c r="D380" i="1"/>
  <c r="D128" i="1" s="1"/>
  <c r="C380" i="1"/>
  <c r="C128" i="1" s="1"/>
  <c r="J379" i="1"/>
  <c r="J378" i="1" s="1"/>
  <c r="K378" i="1"/>
  <c r="I378" i="1"/>
  <c r="H378" i="1"/>
  <c r="G378" i="1"/>
  <c r="F378" i="1"/>
  <c r="E378" i="1"/>
  <c r="D378" i="1"/>
  <c r="K377" i="1"/>
  <c r="J377" i="1"/>
  <c r="I377" i="1"/>
  <c r="H377" i="1"/>
  <c r="G377" i="1"/>
  <c r="F377" i="1"/>
  <c r="D377" i="1" s="1"/>
  <c r="D125" i="1" s="1"/>
  <c r="E377" i="1"/>
  <c r="C377" i="1" s="1"/>
  <c r="C125" i="1" s="1"/>
  <c r="K376" i="1"/>
  <c r="J376" i="1"/>
  <c r="I376" i="1"/>
  <c r="H376" i="1"/>
  <c r="G376" i="1"/>
  <c r="F376" i="1"/>
  <c r="E376" i="1"/>
  <c r="C376" i="1" s="1"/>
  <c r="C124" i="1" s="1"/>
  <c r="K375" i="1"/>
  <c r="J375" i="1"/>
  <c r="I375" i="1"/>
  <c r="H375" i="1"/>
  <c r="G375" i="1"/>
  <c r="F375" i="1"/>
  <c r="E375" i="1"/>
  <c r="C375" i="1" s="1"/>
  <c r="J372" i="1"/>
  <c r="J371" i="1"/>
  <c r="J370" i="1"/>
  <c r="K369" i="1"/>
  <c r="K368" i="1" s="1"/>
  <c r="I369" i="1"/>
  <c r="I368" i="1" s="1"/>
  <c r="H369" i="1"/>
  <c r="H368" i="1" s="1"/>
  <c r="G369" i="1"/>
  <c r="G368" i="1" s="1"/>
  <c r="F369" i="1"/>
  <c r="F368" i="1" s="1"/>
  <c r="E369" i="1"/>
  <c r="E368" i="1" s="1"/>
  <c r="D369" i="1"/>
  <c r="D368" i="1" s="1"/>
  <c r="J367" i="1"/>
  <c r="J366" i="1"/>
  <c r="J365" i="1"/>
  <c r="K364" i="1"/>
  <c r="I364" i="1"/>
  <c r="H364" i="1"/>
  <c r="G364" i="1"/>
  <c r="F364" i="1"/>
  <c r="E364" i="1"/>
  <c r="D364" i="1"/>
  <c r="J363" i="1"/>
  <c r="J362" i="1"/>
  <c r="J361" i="1"/>
  <c r="J360" i="1"/>
  <c r="K359" i="1"/>
  <c r="K358" i="1" s="1"/>
  <c r="I359" i="1"/>
  <c r="I358" i="1" s="1"/>
  <c r="H359" i="1"/>
  <c r="H358" i="1" s="1"/>
  <c r="G359" i="1"/>
  <c r="G358" i="1" s="1"/>
  <c r="F359" i="1"/>
  <c r="F358" i="1" s="1"/>
  <c r="E359" i="1"/>
  <c r="E358" i="1" s="1"/>
  <c r="D359" i="1"/>
  <c r="D358" i="1" s="1"/>
  <c r="K356" i="1"/>
  <c r="K104" i="1" s="1"/>
  <c r="J356" i="1"/>
  <c r="J104" i="1" s="1"/>
  <c r="I356" i="1"/>
  <c r="I104" i="1" s="1"/>
  <c r="H356" i="1"/>
  <c r="H104" i="1" s="1"/>
  <c r="G356" i="1"/>
  <c r="F356" i="1"/>
  <c r="D356" i="1" s="1"/>
  <c r="E356" i="1"/>
  <c r="C356" i="1" s="1"/>
  <c r="J355" i="1"/>
  <c r="J354" i="1"/>
  <c r="J353" i="1"/>
  <c r="K352" i="1"/>
  <c r="I352" i="1"/>
  <c r="H352" i="1"/>
  <c r="G352" i="1"/>
  <c r="F352" i="1"/>
  <c r="E352" i="1"/>
  <c r="D352" i="1"/>
  <c r="K351" i="1"/>
  <c r="K99" i="1" s="1"/>
  <c r="J351" i="1"/>
  <c r="I351" i="1"/>
  <c r="H351" i="1"/>
  <c r="H99" i="1" s="1"/>
  <c r="G351" i="1"/>
  <c r="G99" i="1" s="1"/>
  <c r="F351" i="1"/>
  <c r="D351" i="1" s="1"/>
  <c r="E351" i="1"/>
  <c r="E99" i="1" s="1"/>
  <c r="K349" i="1"/>
  <c r="J349" i="1"/>
  <c r="I349" i="1"/>
  <c r="H349" i="1"/>
  <c r="G349" i="1"/>
  <c r="F349" i="1"/>
  <c r="D349" i="1" s="1"/>
  <c r="D97" i="1" s="1"/>
  <c r="E349" i="1"/>
  <c r="C349" i="1" s="1"/>
  <c r="C97" i="1" s="1"/>
  <c r="J348" i="1"/>
  <c r="C348" i="1"/>
  <c r="C96" i="1" s="1"/>
  <c r="K347" i="1"/>
  <c r="J347" i="1"/>
  <c r="I347" i="1"/>
  <c r="H347" i="1"/>
  <c r="G347" i="1"/>
  <c r="F347" i="1"/>
  <c r="E347" i="1"/>
  <c r="D347" i="1"/>
  <c r="D95" i="1" s="1"/>
  <c r="C347" i="1"/>
  <c r="C95" i="1" s="1"/>
  <c r="J346" i="1"/>
  <c r="D346" i="1"/>
  <c r="C346" i="1" s="1"/>
  <c r="C94" i="1" s="1"/>
  <c r="K345" i="1"/>
  <c r="K344" i="1" s="1"/>
  <c r="J345" i="1"/>
  <c r="I345" i="1"/>
  <c r="I344" i="1" s="1"/>
  <c r="H345" i="1"/>
  <c r="H344" i="1" s="1"/>
  <c r="G345" i="1"/>
  <c r="F345" i="1"/>
  <c r="D345" i="1" s="1"/>
  <c r="E345" i="1"/>
  <c r="C345" i="1" s="1"/>
  <c r="C93" i="1" s="1"/>
  <c r="K343" i="1"/>
  <c r="K341" i="1" s="1"/>
  <c r="J343" i="1"/>
  <c r="I343" i="1"/>
  <c r="I341" i="1" s="1"/>
  <c r="H343" i="1"/>
  <c r="H341" i="1" s="1"/>
  <c r="G343" i="1"/>
  <c r="G341" i="1" s="1"/>
  <c r="F343" i="1"/>
  <c r="F341" i="1" s="1"/>
  <c r="E343" i="1"/>
  <c r="E341" i="1" s="1"/>
  <c r="D343" i="1"/>
  <c r="D341" i="1" s="1"/>
  <c r="C343" i="1"/>
  <c r="C91" i="1" s="1"/>
  <c r="J342" i="1"/>
  <c r="K338" i="1"/>
  <c r="J338" i="1"/>
  <c r="I338" i="1"/>
  <c r="H338" i="1"/>
  <c r="G338" i="1"/>
  <c r="F338" i="1"/>
  <c r="D338" i="1" s="1"/>
  <c r="D86" i="1" s="1"/>
  <c r="E338" i="1"/>
  <c r="C338" i="1" s="1"/>
  <c r="C86" i="1" s="1"/>
  <c r="J337" i="1"/>
  <c r="C337" i="1"/>
  <c r="C85" i="1" s="1"/>
  <c r="J336" i="1"/>
  <c r="C336" i="1"/>
  <c r="C84" i="1" s="1"/>
  <c r="K335" i="1"/>
  <c r="I335" i="1"/>
  <c r="H335" i="1"/>
  <c r="G335" i="1"/>
  <c r="F335" i="1"/>
  <c r="E335" i="1"/>
  <c r="D335" i="1"/>
  <c r="J334" i="1"/>
  <c r="C334" i="1"/>
  <c r="C82" i="1" s="1"/>
  <c r="J333" i="1"/>
  <c r="J81" i="1" s="1"/>
  <c r="C333" i="1"/>
  <c r="J332" i="1"/>
  <c r="C332" i="1"/>
  <c r="C80" i="1" s="1"/>
  <c r="K331" i="1"/>
  <c r="K79" i="1" s="1"/>
  <c r="J331" i="1"/>
  <c r="I331" i="1"/>
  <c r="H331" i="1"/>
  <c r="G331" i="1"/>
  <c r="G79" i="1" s="1"/>
  <c r="F331" i="1"/>
  <c r="F79" i="1" s="1"/>
  <c r="E331" i="1"/>
  <c r="E79" i="1" s="1"/>
  <c r="D331" i="1"/>
  <c r="D79" i="1" s="1"/>
  <c r="C331" i="1"/>
  <c r="C79" i="1" s="1"/>
  <c r="J330" i="1"/>
  <c r="J329" i="1" s="1"/>
  <c r="C330" i="1"/>
  <c r="C78" i="1" s="1"/>
  <c r="C77" i="1" s="1"/>
  <c r="K329" i="1"/>
  <c r="I329" i="1"/>
  <c r="H329" i="1"/>
  <c r="G329" i="1"/>
  <c r="F329" i="1"/>
  <c r="E329" i="1"/>
  <c r="D329" i="1"/>
  <c r="K328" i="1"/>
  <c r="K76" i="1" s="1"/>
  <c r="J328" i="1"/>
  <c r="I328" i="1"/>
  <c r="H328" i="1"/>
  <c r="H76" i="1" s="1"/>
  <c r="G328" i="1"/>
  <c r="G76" i="1" s="1"/>
  <c r="F328" i="1"/>
  <c r="D328" i="1" s="1"/>
  <c r="D76" i="1" s="1"/>
  <c r="E328" i="1"/>
  <c r="C328" i="1" s="1"/>
  <c r="C76" i="1" s="1"/>
  <c r="K326" i="1"/>
  <c r="J326" i="1"/>
  <c r="I326" i="1"/>
  <c r="H326" i="1"/>
  <c r="G326" i="1"/>
  <c r="F326" i="1"/>
  <c r="E326" i="1"/>
  <c r="D326" i="1"/>
  <c r="D74" i="1" s="1"/>
  <c r="C326" i="1"/>
  <c r="C74" i="1" s="1"/>
  <c r="J325" i="1"/>
  <c r="C325" i="1"/>
  <c r="C73" i="1" s="1"/>
  <c r="K324" i="1"/>
  <c r="J324" i="1"/>
  <c r="I324" i="1"/>
  <c r="H324" i="1"/>
  <c r="G324" i="1"/>
  <c r="F324" i="1"/>
  <c r="D324" i="1" s="1"/>
  <c r="C324" i="1" s="1"/>
  <c r="C72" i="1" s="1"/>
  <c r="E324" i="1"/>
  <c r="J323" i="1"/>
  <c r="C323" i="1"/>
  <c r="C71" i="1" s="1"/>
  <c r="K322" i="1"/>
  <c r="J322" i="1"/>
  <c r="I322" i="1"/>
  <c r="H322" i="1"/>
  <c r="G322" i="1"/>
  <c r="F322" i="1"/>
  <c r="E322" i="1"/>
  <c r="D322" i="1"/>
  <c r="D70" i="1" s="1"/>
  <c r="C322" i="1"/>
  <c r="C70" i="1" s="1"/>
  <c r="K320" i="1"/>
  <c r="J320" i="1"/>
  <c r="I320" i="1"/>
  <c r="H320" i="1"/>
  <c r="G320" i="1"/>
  <c r="F320" i="1"/>
  <c r="E320" i="1"/>
  <c r="C320" i="1"/>
  <c r="K319" i="1"/>
  <c r="J319" i="1"/>
  <c r="I319" i="1"/>
  <c r="H319" i="1"/>
  <c r="G319" i="1"/>
  <c r="F319" i="1"/>
  <c r="E319" i="1"/>
  <c r="J318" i="1"/>
  <c r="C318" i="1"/>
  <c r="C66" i="1" s="1"/>
  <c r="J317" i="1"/>
  <c r="C317" i="1"/>
  <c r="C65" i="1" s="1"/>
  <c r="J316" i="1"/>
  <c r="C316" i="1"/>
  <c r="K315" i="1"/>
  <c r="J315" i="1"/>
  <c r="I315" i="1"/>
  <c r="H315" i="1"/>
  <c r="G315" i="1"/>
  <c r="F315" i="1"/>
  <c r="E315" i="1"/>
  <c r="J314" i="1"/>
  <c r="C314" i="1"/>
  <c r="C62" i="1" s="1"/>
  <c r="K313" i="1"/>
  <c r="J313" i="1"/>
  <c r="I313" i="1"/>
  <c r="H313" i="1"/>
  <c r="G313" i="1"/>
  <c r="F313" i="1"/>
  <c r="E313" i="1"/>
  <c r="D313" i="1"/>
  <c r="D61" i="1" s="1"/>
  <c r="C313" i="1"/>
  <c r="C61" i="1" s="1"/>
  <c r="K312" i="1"/>
  <c r="K60" i="1" s="1"/>
  <c r="J312" i="1"/>
  <c r="I312" i="1"/>
  <c r="I60" i="1" s="1"/>
  <c r="H312" i="1"/>
  <c r="H60" i="1" s="1"/>
  <c r="G312" i="1"/>
  <c r="F312" i="1"/>
  <c r="F60" i="1" s="1"/>
  <c r="E312" i="1"/>
  <c r="C312" i="1" s="1"/>
  <c r="C60" i="1" s="1"/>
  <c r="J311" i="1"/>
  <c r="C311" i="1"/>
  <c r="C59" i="1" s="1"/>
  <c r="K308" i="1"/>
  <c r="K307" i="1" s="1"/>
  <c r="J308" i="1"/>
  <c r="J307" i="1" s="1"/>
  <c r="I308" i="1"/>
  <c r="I307" i="1" s="1"/>
  <c r="H308" i="1"/>
  <c r="H307" i="1" s="1"/>
  <c r="G308" i="1"/>
  <c r="G56" i="1" s="1"/>
  <c r="G55" i="1" s="1"/>
  <c r="F308" i="1"/>
  <c r="F56" i="1" s="1"/>
  <c r="F55" i="1" s="1"/>
  <c r="E308" i="1"/>
  <c r="E307" i="1" s="1"/>
  <c r="D308" i="1"/>
  <c r="D307" i="1" s="1"/>
  <c r="C307" i="1" s="1"/>
  <c r="C308" i="1"/>
  <c r="C56" i="1" s="1"/>
  <c r="C55" i="1" s="1"/>
  <c r="K306" i="1"/>
  <c r="J306" i="1"/>
  <c r="I306" i="1"/>
  <c r="H306" i="1"/>
  <c r="G306" i="1"/>
  <c r="F306" i="1"/>
  <c r="D306" i="1" s="1"/>
  <c r="D54" i="1" s="1"/>
  <c r="E306" i="1"/>
  <c r="C306" i="1" s="1"/>
  <c r="C54" i="1" s="1"/>
  <c r="J305" i="1"/>
  <c r="C305" i="1"/>
  <c r="C53" i="1" s="1"/>
  <c r="K304" i="1"/>
  <c r="K303" i="1" s="1"/>
  <c r="J304" i="1"/>
  <c r="I304" i="1"/>
  <c r="I52" i="1" s="1"/>
  <c r="H304" i="1"/>
  <c r="H303" i="1" s="1"/>
  <c r="G304" i="1"/>
  <c r="G52" i="1" s="1"/>
  <c r="F304" i="1"/>
  <c r="F303" i="1" s="1"/>
  <c r="E304" i="1"/>
  <c r="E303" i="1" s="1"/>
  <c r="C304" i="1"/>
  <c r="C52" i="1" s="1"/>
  <c r="D303" i="1"/>
  <c r="J301" i="1"/>
  <c r="H301" i="1"/>
  <c r="H49" i="1" s="1"/>
  <c r="D301" i="1"/>
  <c r="D49" i="1" s="1"/>
  <c r="C301" i="1"/>
  <c r="J300" i="1"/>
  <c r="H300" i="1"/>
  <c r="D300" i="1"/>
  <c r="C300" i="1"/>
  <c r="C48" i="1" s="1"/>
  <c r="J299" i="1"/>
  <c r="J297" i="1" s="1"/>
  <c r="C299" i="1"/>
  <c r="C47" i="1" s="1"/>
  <c r="C298" i="1"/>
  <c r="C46" i="1" s="1"/>
  <c r="K297" i="1"/>
  <c r="I297" i="1"/>
  <c r="H297" i="1"/>
  <c r="G297" i="1"/>
  <c r="F297" i="1"/>
  <c r="E297" i="1"/>
  <c r="D297" i="1"/>
  <c r="J296" i="1"/>
  <c r="J295" i="1" s="1"/>
  <c r="C296" i="1"/>
  <c r="C44" i="1" s="1"/>
  <c r="C43" i="1" s="1"/>
  <c r="K295" i="1"/>
  <c r="I295" i="1"/>
  <c r="H295" i="1"/>
  <c r="G295" i="1"/>
  <c r="F295" i="1"/>
  <c r="E295" i="1"/>
  <c r="D295" i="1"/>
  <c r="C295" i="1" s="1"/>
  <c r="J294" i="1"/>
  <c r="J42" i="1" s="1"/>
  <c r="C294" i="1"/>
  <c r="J293" i="1"/>
  <c r="C293" i="1"/>
  <c r="C41" i="1" s="1"/>
  <c r="J292" i="1"/>
  <c r="H292" i="1"/>
  <c r="D292" i="1"/>
  <c r="C292" i="1"/>
  <c r="J291" i="1"/>
  <c r="H291" i="1"/>
  <c r="D291" i="1"/>
  <c r="D39" i="1" s="1"/>
  <c r="C291" i="1"/>
  <c r="K290" i="1"/>
  <c r="I290" i="1"/>
  <c r="G290" i="1"/>
  <c r="F290" i="1"/>
  <c r="E290" i="1"/>
  <c r="C289" i="1"/>
  <c r="C37" i="1" s="1"/>
  <c r="H288" i="1"/>
  <c r="D288" i="1"/>
  <c r="D287" i="1" s="1"/>
  <c r="C288" i="1"/>
  <c r="C36" i="1" s="1"/>
  <c r="K287" i="1"/>
  <c r="J287" i="1"/>
  <c r="I287" i="1"/>
  <c r="G287" i="1"/>
  <c r="F287" i="1"/>
  <c r="E287" i="1"/>
  <c r="K284" i="1"/>
  <c r="K32" i="1" s="1"/>
  <c r="J284" i="1"/>
  <c r="I284" i="1"/>
  <c r="I32" i="1" s="1"/>
  <c r="H284" i="1"/>
  <c r="G284" i="1"/>
  <c r="G32" i="1" s="1"/>
  <c r="F284" i="1"/>
  <c r="D284" i="1" s="1"/>
  <c r="D32" i="1" s="1"/>
  <c r="E284" i="1"/>
  <c r="C284" i="1" s="1"/>
  <c r="C32" i="1" s="1"/>
  <c r="K283" i="1"/>
  <c r="J283" i="1"/>
  <c r="I283" i="1"/>
  <c r="H283" i="1"/>
  <c r="G283" i="1"/>
  <c r="F283" i="1"/>
  <c r="D283" i="1" s="1"/>
  <c r="D31" i="1" s="1"/>
  <c r="E283" i="1"/>
  <c r="C283" i="1" s="1"/>
  <c r="C31" i="1" s="1"/>
  <c r="K282" i="1"/>
  <c r="J282" i="1"/>
  <c r="I282" i="1"/>
  <c r="H282" i="1"/>
  <c r="G282" i="1"/>
  <c r="F282" i="1"/>
  <c r="E282" i="1"/>
  <c r="J279" i="1"/>
  <c r="J278" i="1" s="1"/>
  <c r="K278" i="1"/>
  <c r="I278" i="1"/>
  <c r="H278" i="1"/>
  <c r="G278" i="1"/>
  <c r="F278" i="1"/>
  <c r="E278" i="1"/>
  <c r="D278" i="1"/>
  <c r="J276" i="1"/>
  <c r="C276" i="1"/>
  <c r="C18" i="1" s="1"/>
  <c r="K275" i="1"/>
  <c r="K271" i="1" s="1"/>
  <c r="J275" i="1"/>
  <c r="I275" i="1"/>
  <c r="I271" i="1" s="1"/>
  <c r="H275" i="1"/>
  <c r="H271" i="1" s="1"/>
  <c r="G275" i="1"/>
  <c r="G271" i="1" s="1"/>
  <c r="F275" i="1"/>
  <c r="F271" i="1" s="1"/>
  <c r="E275" i="1"/>
  <c r="E271" i="1" s="1"/>
  <c r="D275" i="1"/>
  <c r="D271" i="1" s="1"/>
  <c r="C271" i="1" s="1"/>
  <c r="C275" i="1"/>
  <c r="J274" i="1"/>
  <c r="C274" i="1"/>
  <c r="C16" i="1" s="1"/>
  <c r="J273" i="1"/>
  <c r="J272" i="1"/>
  <c r="J14" i="1" s="1"/>
  <c r="K270" i="1"/>
  <c r="K269" i="1" s="1"/>
  <c r="K268" i="1" s="1"/>
  <c r="J270" i="1"/>
  <c r="J269" i="1" s="1"/>
  <c r="J268" i="1" s="1"/>
  <c r="I270" i="1"/>
  <c r="I269" i="1" s="1"/>
  <c r="I268" i="1" s="1"/>
  <c r="H270" i="1"/>
  <c r="H269" i="1" s="1"/>
  <c r="H268" i="1" s="1"/>
  <c r="G270" i="1"/>
  <c r="G269" i="1" s="1"/>
  <c r="G268" i="1" s="1"/>
  <c r="F270" i="1"/>
  <c r="D270" i="1" s="1"/>
  <c r="E270" i="1"/>
  <c r="C270" i="1" s="1"/>
  <c r="J265" i="1"/>
  <c r="J264" i="1"/>
  <c r="J263" i="1"/>
  <c r="J262" i="1"/>
  <c r="J261" i="1"/>
  <c r="J260" i="1"/>
  <c r="J259" i="1"/>
  <c r="J258" i="1"/>
  <c r="K257" i="1"/>
  <c r="I257" i="1"/>
  <c r="H257" i="1"/>
  <c r="G257" i="1"/>
  <c r="F257" i="1"/>
  <c r="E257" i="1"/>
  <c r="D257" i="1"/>
  <c r="K256" i="1"/>
  <c r="K128" i="1" s="1"/>
  <c r="J256" i="1"/>
  <c r="I256" i="1"/>
  <c r="H256" i="1"/>
  <c r="G256" i="1"/>
  <c r="F256" i="1"/>
  <c r="E256" i="1"/>
  <c r="J255" i="1"/>
  <c r="J254" i="1" s="1"/>
  <c r="K254" i="1"/>
  <c r="I254" i="1"/>
  <c r="H254" i="1"/>
  <c r="G254" i="1"/>
  <c r="F254" i="1"/>
  <c r="E254" i="1"/>
  <c r="D254" i="1"/>
  <c r="K253" i="1"/>
  <c r="J253" i="1"/>
  <c r="I253" i="1"/>
  <c r="H253" i="1"/>
  <c r="G253" i="1"/>
  <c r="F253" i="1"/>
  <c r="E253" i="1"/>
  <c r="K252" i="1"/>
  <c r="K124" i="1" s="1"/>
  <c r="I252" i="1"/>
  <c r="I124" i="1" s="1"/>
  <c r="H252" i="1"/>
  <c r="G252" i="1"/>
  <c r="F252" i="1"/>
  <c r="E252" i="1"/>
  <c r="K251" i="1"/>
  <c r="J251" i="1"/>
  <c r="I251" i="1"/>
  <c r="H251" i="1"/>
  <c r="G251" i="1"/>
  <c r="F251" i="1"/>
  <c r="E251" i="1"/>
  <c r="D250" i="1"/>
  <c r="K248" i="1"/>
  <c r="K245" i="1" s="1"/>
  <c r="K244" i="1" s="1"/>
  <c r="J248" i="1"/>
  <c r="J120" i="1" s="1"/>
  <c r="I248" i="1"/>
  <c r="I120" i="1" s="1"/>
  <c r="H248" i="1"/>
  <c r="G248" i="1"/>
  <c r="G245" i="1" s="1"/>
  <c r="G244" i="1" s="1"/>
  <c r="F248" i="1"/>
  <c r="F245" i="1" s="1"/>
  <c r="F244" i="1" s="1"/>
  <c r="E248" i="1"/>
  <c r="E120" i="1" s="1"/>
  <c r="J247" i="1"/>
  <c r="I246" i="1"/>
  <c r="J246" i="1" s="1"/>
  <c r="H246" i="1"/>
  <c r="H118" i="1" s="1"/>
  <c r="D245" i="1"/>
  <c r="D244" i="1" s="1"/>
  <c r="J243" i="1"/>
  <c r="J242" i="1"/>
  <c r="J114" i="1" s="1"/>
  <c r="J241" i="1"/>
  <c r="K240" i="1"/>
  <c r="I240" i="1"/>
  <c r="H240" i="1"/>
  <c r="G240" i="1"/>
  <c r="F240" i="1"/>
  <c r="E240" i="1"/>
  <c r="D240" i="1"/>
  <c r="J239" i="1"/>
  <c r="J238" i="1"/>
  <c r="J237" i="1"/>
  <c r="J236" i="1"/>
  <c r="K235" i="1"/>
  <c r="K234" i="1" s="1"/>
  <c r="I235" i="1"/>
  <c r="I234" i="1" s="1"/>
  <c r="H235" i="1"/>
  <c r="H234" i="1" s="1"/>
  <c r="G235" i="1"/>
  <c r="G234" i="1" s="1"/>
  <c r="F235" i="1"/>
  <c r="F234" i="1" s="1"/>
  <c r="E235" i="1"/>
  <c r="E234" i="1" s="1"/>
  <c r="D235" i="1"/>
  <c r="D234" i="1" s="1"/>
  <c r="J232" i="1"/>
  <c r="J231" i="1"/>
  <c r="K230" i="1"/>
  <c r="K229" i="1" s="1"/>
  <c r="K227" i="1" s="1"/>
  <c r="J230" i="1"/>
  <c r="J101" i="1" s="1"/>
  <c r="I230" i="1"/>
  <c r="I101" i="1" s="1"/>
  <c r="H230" i="1"/>
  <c r="H229" i="1" s="1"/>
  <c r="H227" i="1" s="1"/>
  <c r="G230" i="1"/>
  <c r="G229" i="1" s="1"/>
  <c r="G227" i="1" s="1"/>
  <c r="F230" i="1"/>
  <c r="F229" i="1" s="1"/>
  <c r="F227" i="1" s="1"/>
  <c r="E230" i="1"/>
  <c r="E229" i="1" s="1"/>
  <c r="E227" i="1" s="1"/>
  <c r="D229" i="1"/>
  <c r="D227" i="1" s="1"/>
  <c r="J228" i="1"/>
  <c r="K226" i="1"/>
  <c r="J226" i="1"/>
  <c r="I226" i="1"/>
  <c r="H226" i="1"/>
  <c r="G226" i="1"/>
  <c r="F226" i="1"/>
  <c r="E226" i="1"/>
  <c r="J225" i="1"/>
  <c r="H225" i="1"/>
  <c r="H96" i="1" s="1"/>
  <c r="K224" i="1"/>
  <c r="J224" i="1"/>
  <c r="I224" i="1"/>
  <c r="H224" i="1"/>
  <c r="G224" i="1"/>
  <c r="F224" i="1"/>
  <c r="E224" i="1"/>
  <c r="J223" i="1"/>
  <c r="H223" i="1"/>
  <c r="H94" i="1" s="1"/>
  <c r="K222" i="1"/>
  <c r="K221" i="1" s="1"/>
  <c r="J222" i="1"/>
  <c r="I222" i="1"/>
  <c r="I221" i="1" s="1"/>
  <c r="H222" i="1"/>
  <c r="G222" i="1"/>
  <c r="G221" i="1" s="1"/>
  <c r="F222" i="1"/>
  <c r="F221" i="1" s="1"/>
  <c r="E222" i="1"/>
  <c r="E221" i="1" s="1"/>
  <c r="D221" i="1"/>
  <c r="K220" i="1"/>
  <c r="K218" i="1" s="1"/>
  <c r="J220" i="1"/>
  <c r="I220" i="1"/>
  <c r="I218" i="1" s="1"/>
  <c r="H220" i="1"/>
  <c r="G220" i="1"/>
  <c r="G218" i="1" s="1"/>
  <c r="F220" i="1"/>
  <c r="F218" i="1" s="1"/>
  <c r="E220" i="1"/>
  <c r="E218" i="1" s="1"/>
  <c r="J219" i="1"/>
  <c r="D218" i="1"/>
  <c r="K215" i="1"/>
  <c r="J215" i="1"/>
  <c r="I215" i="1"/>
  <c r="H215" i="1"/>
  <c r="G215" i="1"/>
  <c r="F215" i="1"/>
  <c r="E215" i="1"/>
  <c r="J214" i="1"/>
  <c r="K213" i="1"/>
  <c r="K84" i="1" s="1"/>
  <c r="J213" i="1"/>
  <c r="I213" i="1"/>
  <c r="I212" i="1" s="1"/>
  <c r="H213" i="1"/>
  <c r="H212" i="1" s="1"/>
  <c r="G213" i="1"/>
  <c r="G212" i="1" s="1"/>
  <c r="F213" i="1"/>
  <c r="F212" i="1" s="1"/>
  <c r="E213" i="1"/>
  <c r="E84" i="1" s="1"/>
  <c r="D212" i="1"/>
  <c r="K211" i="1"/>
  <c r="K82" i="1" s="1"/>
  <c r="J211" i="1"/>
  <c r="J82" i="1" s="1"/>
  <c r="J209" i="1"/>
  <c r="H209" i="1"/>
  <c r="H80" i="1" s="1"/>
  <c r="I208" i="1"/>
  <c r="H208" i="1"/>
  <c r="K207" i="1"/>
  <c r="K206" i="1" s="1"/>
  <c r="J207" i="1"/>
  <c r="I207" i="1"/>
  <c r="I206" i="1" s="1"/>
  <c r="H207" i="1"/>
  <c r="H206" i="1" s="1"/>
  <c r="G207" i="1"/>
  <c r="G206" i="1" s="1"/>
  <c r="F207" i="1"/>
  <c r="F206" i="1" s="1"/>
  <c r="E207" i="1"/>
  <c r="E206" i="1" s="1"/>
  <c r="D206" i="1"/>
  <c r="J205" i="1"/>
  <c r="K203" i="1"/>
  <c r="J203" i="1"/>
  <c r="I203" i="1"/>
  <c r="H203" i="1"/>
  <c r="G203" i="1"/>
  <c r="F203" i="1"/>
  <c r="E203" i="1"/>
  <c r="J202" i="1"/>
  <c r="K201" i="1"/>
  <c r="J201" i="1"/>
  <c r="J72" i="1" s="1"/>
  <c r="I201" i="1"/>
  <c r="H201" i="1"/>
  <c r="G201" i="1"/>
  <c r="F201" i="1"/>
  <c r="E201" i="1"/>
  <c r="J200" i="1"/>
  <c r="K199" i="1"/>
  <c r="J199" i="1"/>
  <c r="I199" i="1"/>
  <c r="H199" i="1"/>
  <c r="G199" i="1"/>
  <c r="F199" i="1"/>
  <c r="F70" i="1" s="1"/>
  <c r="E199" i="1"/>
  <c r="D198" i="1"/>
  <c r="K197" i="1"/>
  <c r="J197" i="1"/>
  <c r="I197" i="1"/>
  <c r="H197" i="1"/>
  <c r="G197" i="1"/>
  <c r="F197" i="1"/>
  <c r="E197" i="1"/>
  <c r="K196" i="1"/>
  <c r="J196" i="1"/>
  <c r="I196" i="1"/>
  <c r="H196" i="1"/>
  <c r="G196" i="1"/>
  <c r="F196" i="1"/>
  <c r="F67" i="1" s="1"/>
  <c r="E196" i="1"/>
  <c r="J195" i="1"/>
  <c r="H195" i="1"/>
  <c r="H66" i="1" s="1"/>
  <c r="J194" i="1"/>
  <c r="H194" i="1"/>
  <c r="H65" i="1" s="1"/>
  <c r="J193" i="1"/>
  <c r="J64" i="1" s="1"/>
  <c r="H193" i="1"/>
  <c r="H64" i="1" s="1"/>
  <c r="K192" i="1"/>
  <c r="J192" i="1"/>
  <c r="I192" i="1"/>
  <c r="H192" i="1"/>
  <c r="G192" i="1"/>
  <c r="G63" i="1" s="1"/>
  <c r="F192" i="1"/>
  <c r="E192" i="1"/>
  <c r="J191" i="1"/>
  <c r="H191" i="1"/>
  <c r="H62" i="1" s="1"/>
  <c r="K190" i="1"/>
  <c r="J190" i="1"/>
  <c r="J61" i="1" s="1"/>
  <c r="I190" i="1"/>
  <c r="H190" i="1"/>
  <c r="G190" i="1"/>
  <c r="F190" i="1"/>
  <c r="E190" i="1"/>
  <c r="J189" i="1"/>
  <c r="K188" i="1"/>
  <c r="K59" i="1" s="1"/>
  <c r="J188" i="1"/>
  <c r="I188" i="1"/>
  <c r="I59" i="1" s="1"/>
  <c r="H188" i="1"/>
  <c r="H59" i="1" s="1"/>
  <c r="G188" i="1"/>
  <c r="G59" i="1" s="1"/>
  <c r="F188" i="1"/>
  <c r="F59" i="1" s="1"/>
  <c r="E188" i="1"/>
  <c r="E59" i="1" s="1"/>
  <c r="D187" i="1"/>
  <c r="K184" i="1"/>
  <c r="J184" i="1"/>
  <c r="I184" i="1"/>
  <c r="H184" i="1"/>
  <c r="G184" i="1"/>
  <c r="F184" i="1"/>
  <c r="E184" i="1"/>
  <c r="D184" i="1"/>
  <c r="K183" i="1"/>
  <c r="J183" i="1"/>
  <c r="I183" i="1"/>
  <c r="H183" i="1"/>
  <c r="G183" i="1"/>
  <c r="F183" i="1"/>
  <c r="E183" i="1"/>
  <c r="J182" i="1"/>
  <c r="J180" i="1" s="1"/>
  <c r="K180" i="1"/>
  <c r="I180" i="1"/>
  <c r="H180" i="1"/>
  <c r="G180" i="1"/>
  <c r="F180" i="1"/>
  <c r="E180" i="1"/>
  <c r="D180" i="1"/>
  <c r="J178" i="1"/>
  <c r="J177" i="1"/>
  <c r="H177" i="1"/>
  <c r="J176" i="1"/>
  <c r="J175" i="1"/>
  <c r="J46" i="1" s="1"/>
  <c r="H175" i="1"/>
  <c r="H46" i="1" s="1"/>
  <c r="K174" i="1"/>
  <c r="I174" i="1"/>
  <c r="G174" i="1"/>
  <c r="F174" i="1"/>
  <c r="E174" i="1"/>
  <c r="D174" i="1"/>
  <c r="J173" i="1"/>
  <c r="J172" i="1" s="1"/>
  <c r="K172" i="1"/>
  <c r="I172" i="1"/>
  <c r="H172" i="1"/>
  <c r="G172" i="1"/>
  <c r="F172" i="1"/>
  <c r="E172" i="1"/>
  <c r="D172" i="1"/>
  <c r="J170" i="1"/>
  <c r="J169" i="1"/>
  <c r="H169" i="1"/>
  <c r="J168" i="1"/>
  <c r="H168" i="1"/>
  <c r="K167" i="1"/>
  <c r="I167" i="1"/>
  <c r="G167" i="1"/>
  <c r="F167" i="1"/>
  <c r="E167" i="1"/>
  <c r="D167" i="1"/>
  <c r="J166" i="1"/>
  <c r="J37" i="1" s="1"/>
  <c r="H166" i="1"/>
  <c r="H37" i="1" s="1"/>
  <c r="J165" i="1"/>
  <c r="J36" i="1" s="1"/>
  <c r="H165" i="1"/>
  <c r="K164" i="1"/>
  <c r="I164" i="1"/>
  <c r="G164" i="1"/>
  <c r="F164" i="1"/>
  <c r="E164" i="1"/>
  <c r="D164" i="1"/>
  <c r="J161" i="1"/>
  <c r="H161" i="1"/>
  <c r="K160" i="1"/>
  <c r="J160" i="1"/>
  <c r="I160" i="1"/>
  <c r="H160" i="1"/>
  <c r="G160" i="1"/>
  <c r="F160" i="1"/>
  <c r="E160" i="1"/>
  <c r="K159" i="1"/>
  <c r="K158" i="1" s="1"/>
  <c r="J159" i="1"/>
  <c r="J30" i="1" s="1"/>
  <c r="J29" i="1" s="1"/>
  <c r="I159" i="1"/>
  <c r="I158" i="1" s="1"/>
  <c r="H159" i="1"/>
  <c r="G159" i="1"/>
  <c r="G158" i="1" s="1"/>
  <c r="F159" i="1"/>
  <c r="F158" i="1" s="1"/>
  <c r="E159" i="1"/>
  <c r="E158" i="1" s="1"/>
  <c r="D158" i="1"/>
  <c r="D157" i="1" s="1"/>
  <c r="J156" i="1"/>
  <c r="J155" i="1" s="1"/>
  <c r="K155" i="1"/>
  <c r="I155" i="1"/>
  <c r="H155" i="1"/>
  <c r="G155" i="1"/>
  <c r="F155" i="1"/>
  <c r="E155" i="1"/>
  <c r="D155" i="1"/>
  <c r="J153" i="1"/>
  <c r="J24" i="1" s="1"/>
  <c r="J152" i="1"/>
  <c r="J151" i="1"/>
  <c r="K150" i="1"/>
  <c r="I150" i="1"/>
  <c r="H150" i="1"/>
  <c r="G150" i="1"/>
  <c r="F150" i="1"/>
  <c r="E150" i="1"/>
  <c r="D150" i="1"/>
  <c r="K149" i="1"/>
  <c r="K19" i="1" s="1"/>
  <c r="J149" i="1"/>
  <c r="J19" i="1" s="1"/>
  <c r="I149" i="1"/>
  <c r="I19" i="1" s="1"/>
  <c r="H149" i="1"/>
  <c r="H19" i="1" s="1"/>
  <c r="G149" i="1"/>
  <c r="G19" i="1" s="1"/>
  <c r="F149" i="1"/>
  <c r="F19" i="1" s="1"/>
  <c r="E149" i="1"/>
  <c r="E19" i="1" s="1"/>
  <c r="K148" i="1"/>
  <c r="K18" i="1" s="1"/>
  <c r="J148" i="1"/>
  <c r="I148" i="1"/>
  <c r="H148" i="1"/>
  <c r="H18" i="1" s="1"/>
  <c r="G148" i="1"/>
  <c r="G18" i="1" s="1"/>
  <c r="F148" i="1"/>
  <c r="F18" i="1" s="1"/>
  <c r="E148" i="1"/>
  <c r="E18" i="1" s="1"/>
  <c r="K147" i="1"/>
  <c r="J147" i="1"/>
  <c r="I147" i="1"/>
  <c r="H147" i="1"/>
  <c r="G147" i="1"/>
  <c r="F147" i="1"/>
  <c r="E147" i="1"/>
  <c r="J146" i="1"/>
  <c r="J145" i="1"/>
  <c r="D143" i="1"/>
  <c r="K142" i="1"/>
  <c r="K141" i="1" s="1"/>
  <c r="K140" i="1" s="1"/>
  <c r="J142" i="1"/>
  <c r="J141" i="1" s="1"/>
  <c r="J140" i="1" s="1"/>
  <c r="I142" i="1"/>
  <c r="I141" i="1" s="1"/>
  <c r="I140" i="1" s="1"/>
  <c r="H142" i="1"/>
  <c r="G142" i="1"/>
  <c r="G141" i="1" s="1"/>
  <c r="G140" i="1" s="1"/>
  <c r="F142" i="1"/>
  <c r="F141" i="1" s="1"/>
  <c r="F140" i="1" s="1"/>
  <c r="E142" i="1"/>
  <c r="E141" i="1" s="1"/>
  <c r="E140" i="1" s="1"/>
  <c r="D142" i="1"/>
  <c r="D141" i="1" s="1"/>
  <c r="D140" i="1" s="1"/>
  <c r="C142" i="1"/>
  <c r="H141" i="1"/>
  <c r="H140" i="1" s="1"/>
  <c r="K134" i="1"/>
  <c r="I134" i="1"/>
  <c r="H134" i="1"/>
  <c r="G134" i="1"/>
  <c r="F134" i="1"/>
  <c r="E134" i="1"/>
  <c r="D134" i="1"/>
  <c r="K133" i="1"/>
  <c r="I133" i="1"/>
  <c r="H133" i="1"/>
  <c r="G133" i="1"/>
  <c r="F133" i="1"/>
  <c r="E133" i="1"/>
  <c r="D133" i="1"/>
  <c r="K132" i="1"/>
  <c r="I132" i="1"/>
  <c r="H132" i="1"/>
  <c r="G132" i="1"/>
  <c r="F132" i="1"/>
  <c r="E132" i="1"/>
  <c r="D132" i="1"/>
  <c r="K131" i="1"/>
  <c r="I131" i="1"/>
  <c r="H131" i="1"/>
  <c r="G131" i="1"/>
  <c r="F131" i="1"/>
  <c r="E131" i="1"/>
  <c r="D131" i="1"/>
  <c r="K130" i="1"/>
  <c r="I130" i="1"/>
  <c r="H130" i="1"/>
  <c r="G130" i="1"/>
  <c r="F130" i="1"/>
  <c r="E130" i="1"/>
  <c r="D130" i="1"/>
  <c r="K127" i="1"/>
  <c r="K126" i="1" s="1"/>
  <c r="I127" i="1"/>
  <c r="I126" i="1" s="1"/>
  <c r="H127" i="1"/>
  <c r="H126" i="1" s="1"/>
  <c r="G127" i="1"/>
  <c r="G126" i="1" s="1"/>
  <c r="F127" i="1"/>
  <c r="F126" i="1" s="1"/>
  <c r="E127" i="1"/>
  <c r="E126" i="1" s="1"/>
  <c r="D127" i="1"/>
  <c r="D126" i="1" s="1"/>
  <c r="C127" i="1"/>
  <c r="C126" i="1" s="1"/>
  <c r="C123" i="1"/>
  <c r="D120" i="1"/>
  <c r="C120" i="1"/>
  <c r="K119" i="1"/>
  <c r="I119" i="1"/>
  <c r="H119" i="1"/>
  <c r="G119" i="1"/>
  <c r="F119" i="1"/>
  <c r="E119" i="1"/>
  <c r="D119" i="1"/>
  <c r="C119" i="1"/>
  <c r="K118" i="1"/>
  <c r="G118" i="1"/>
  <c r="F118" i="1"/>
  <c r="E118" i="1"/>
  <c r="D118" i="1"/>
  <c r="C118" i="1"/>
  <c r="K115" i="1"/>
  <c r="I115" i="1"/>
  <c r="H115" i="1"/>
  <c r="G115" i="1"/>
  <c r="F115" i="1"/>
  <c r="E115" i="1"/>
  <c r="D115" i="1"/>
  <c r="C115" i="1"/>
  <c r="K114" i="1"/>
  <c r="I114" i="1"/>
  <c r="H114" i="1"/>
  <c r="G114" i="1"/>
  <c r="F114" i="1"/>
  <c r="E114" i="1"/>
  <c r="D114" i="1"/>
  <c r="C114" i="1"/>
  <c r="K113" i="1"/>
  <c r="I113" i="1"/>
  <c r="H113" i="1"/>
  <c r="G113" i="1"/>
  <c r="F113" i="1"/>
  <c r="E113" i="1"/>
  <c r="D113" i="1"/>
  <c r="C113" i="1"/>
  <c r="K111" i="1"/>
  <c r="I111" i="1"/>
  <c r="H111" i="1"/>
  <c r="G111" i="1"/>
  <c r="F111" i="1"/>
  <c r="E111" i="1"/>
  <c r="D111" i="1"/>
  <c r="C111" i="1"/>
  <c r="K110" i="1"/>
  <c r="I110" i="1"/>
  <c r="H110" i="1"/>
  <c r="G110" i="1"/>
  <c r="F110" i="1"/>
  <c r="E110" i="1"/>
  <c r="D110" i="1"/>
  <c r="C110" i="1"/>
  <c r="K109" i="1"/>
  <c r="I109" i="1"/>
  <c r="H109" i="1"/>
  <c r="G109" i="1"/>
  <c r="F109" i="1"/>
  <c r="E109" i="1"/>
  <c r="D109" i="1"/>
  <c r="C109" i="1"/>
  <c r="K108" i="1"/>
  <c r="I108" i="1"/>
  <c r="H108" i="1"/>
  <c r="G108" i="1"/>
  <c r="F108" i="1"/>
  <c r="E108" i="1"/>
  <c r="D108" i="1"/>
  <c r="C108" i="1"/>
  <c r="G104" i="1"/>
  <c r="K103" i="1"/>
  <c r="I103" i="1"/>
  <c r="H103" i="1"/>
  <c r="G103" i="1"/>
  <c r="F103" i="1"/>
  <c r="E103" i="1"/>
  <c r="D103" i="1"/>
  <c r="C103" i="1"/>
  <c r="K102" i="1"/>
  <c r="I102" i="1"/>
  <c r="H102" i="1"/>
  <c r="G102" i="1"/>
  <c r="F102" i="1"/>
  <c r="E102" i="1"/>
  <c r="D102" i="1"/>
  <c r="C102" i="1"/>
  <c r="E101" i="1"/>
  <c r="D101" i="1"/>
  <c r="C101" i="1"/>
  <c r="K96" i="1"/>
  <c r="I96" i="1"/>
  <c r="G96" i="1"/>
  <c r="F96" i="1"/>
  <c r="E96" i="1"/>
  <c r="D96" i="1"/>
  <c r="K95" i="1"/>
  <c r="K94" i="1"/>
  <c r="I94" i="1"/>
  <c r="G94" i="1"/>
  <c r="F94" i="1"/>
  <c r="E94" i="1"/>
  <c r="D94" i="1"/>
  <c r="K90" i="1"/>
  <c r="I90" i="1"/>
  <c r="H90" i="1"/>
  <c r="G90" i="1"/>
  <c r="F90" i="1"/>
  <c r="E90" i="1"/>
  <c r="D90" i="1"/>
  <c r="C90" i="1"/>
  <c r="K85" i="1"/>
  <c r="I85" i="1"/>
  <c r="H85" i="1"/>
  <c r="G85" i="1"/>
  <c r="F85" i="1"/>
  <c r="E85" i="1"/>
  <c r="D85" i="1"/>
  <c r="D84" i="1"/>
  <c r="I82" i="1"/>
  <c r="H82" i="1"/>
  <c r="G82" i="1"/>
  <c r="F82" i="1"/>
  <c r="E82" i="1"/>
  <c r="D82" i="1"/>
  <c r="K81" i="1"/>
  <c r="I81" i="1"/>
  <c r="H81" i="1"/>
  <c r="G81" i="1"/>
  <c r="F81" i="1"/>
  <c r="E81" i="1"/>
  <c r="D81" i="1"/>
  <c r="C81" i="1"/>
  <c r="K80" i="1"/>
  <c r="I80" i="1"/>
  <c r="G80" i="1"/>
  <c r="F80" i="1"/>
  <c r="E80" i="1"/>
  <c r="D80" i="1"/>
  <c r="D78" i="1"/>
  <c r="D77" i="1" s="1"/>
  <c r="K73" i="1"/>
  <c r="I73" i="1"/>
  <c r="H73" i="1"/>
  <c r="G73" i="1"/>
  <c r="F73" i="1"/>
  <c r="E73" i="1"/>
  <c r="D73" i="1"/>
  <c r="K71" i="1"/>
  <c r="I71" i="1"/>
  <c r="H71" i="1"/>
  <c r="G71" i="1"/>
  <c r="F71" i="1"/>
  <c r="E71" i="1"/>
  <c r="D71" i="1"/>
  <c r="D68" i="1"/>
  <c r="C68" i="1"/>
  <c r="K66" i="1"/>
  <c r="I66" i="1"/>
  <c r="G66" i="1"/>
  <c r="F66" i="1"/>
  <c r="E66" i="1"/>
  <c r="D66" i="1"/>
  <c r="K65" i="1"/>
  <c r="I65" i="1"/>
  <c r="G65" i="1"/>
  <c r="F65" i="1"/>
  <c r="E65" i="1"/>
  <c r="D65" i="1"/>
  <c r="K64" i="1"/>
  <c r="I64" i="1"/>
  <c r="G64" i="1"/>
  <c r="F64" i="1"/>
  <c r="E64" i="1"/>
  <c r="D64" i="1"/>
  <c r="C64" i="1"/>
  <c r="D63" i="1"/>
  <c r="C63" i="1"/>
  <c r="K62" i="1"/>
  <c r="I62" i="1"/>
  <c r="G62" i="1"/>
  <c r="F62" i="1"/>
  <c r="E62" i="1"/>
  <c r="D62" i="1"/>
  <c r="G60" i="1"/>
  <c r="D59" i="1"/>
  <c r="K53" i="1"/>
  <c r="I53" i="1"/>
  <c r="H53" i="1"/>
  <c r="G53" i="1"/>
  <c r="F53" i="1"/>
  <c r="E53" i="1"/>
  <c r="D53" i="1"/>
  <c r="J52" i="1"/>
  <c r="D52" i="1"/>
  <c r="K49" i="1"/>
  <c r="I49" i="1"/>
  <c r="G49" i="1"/>
  <c r="F49" i="1"/>
  <c r="E49" i="1"/>
  <c r="C49" i="1"/>
  <c r="K48" i="1"/>
  <c r="I48" i="1"/>
  <c r="G48" i="1"/>
  <c r="F48" i="1"/>
  <c r="E48" i="1"/>
  <c r="D48" i="1"/>
  <c r="K47" i="1"/>
  <c r="I47" i="1"/>
  <c r="H47" i="1"/>
  <c r="G47" i="1"/>
  <c r="F47" i="1"/>
  <c r="E47" i="1"/>
  <c r="D47" i="1"/>
  <c r="K46" i="1"/>
  <c r="I46" i="1"/>
  <c r="G46" i="1"/>
  <c r="F46" i="1"/>
  <c r="E46" i="1"/>
  <c r="D46" i="1"/>
  <c r="K44" i="1"/>
  <c r="K43" i="1" s="1"/>
  <c r="I44" i="1"/>
  <c r="I43" i="1" s="1"/>
  <c r="H44" i="1"/>
  <c r="H43" i="1" s="1"/>
  <c r="G44" i="1"/>
  <c r="G43" i="1" s="1"/>
  <c r="F44" i="1"/>
  <c r="F43" i="1" s="1"/>
  <c r="E44" i="1"/>
  <c r="E43" i="1" s="1"/>
  <c r="D44" i="1"/>
  <c r="D43" i="1" s="1"/>
  <c r="K42" i="1"/>
  <c r="I42" i="1"/>
  <c r="H42" i="1"/>
  <c r="G42" i="1"/>
  <c r="F42" i="1"/>
  <c r="E42" i="1"/>
  <c r="D42" i="1"/>
  <c r="C42" i="1"/>
  <c r="K41" i="1"/>
  <c r="I41" i="1"/>
  <c r="H41" i="1"/>
  <c r="G41" i="1"/>
  <c r="F41" i="1"/>
  <c r="E41" i="1"/>
  <c r="D41" i="1"/>
  <c r="K40" i="1"/>
  <c r="I40" i="1"/>
  <c r="G40" i="1"/>
  <c r="F40" i="1"/>
  <c r="E40" i="1"/>
  <c r="C40" i="1"/>
  <c r="K39" i="1"/>
  <c r="I39" i="1"/>
  <c r="G39" i="1"/>
  <c r="F39" i="1"/>
  <c r="E39" i="1"/>
  <c r="K37" i="1"/>
  <c r="I37" i="1"/>
  <c r="G37" i="1"/>
  <c r="F37" i="1"/>
  <c r="E37" i="1"/>
  <c r="D37" i="1"/>
  <c r="K36" i="1"/>
  <c r="I36" i="1"/>
  <c r="G36" i="1"/>
  <c r="F36" i="1"/>
  <c r="E36" i="1"/>
  <c r="H31" i="1"/>
  <c r="D30" i="1"/>
  <c r="D29" i="1" s="1"/>
  <c r="C30" i="1"/>
  <c r="C29" i="1" s="1"/>
  <c r="K27" i="1"/>
  <c r="K26" i="1" s="1"/>
  <c r="I27" i="1"/>
  <c r="I26" i="1" s="1"/>
  <c r="H27" i="1"/>
  <c r="H26" i="1" s="1"/>
  <c r="G27" i="1"/>
  <c r="G26" i="1" s="1"/>
  <c r="F27" i="1"/>
  <c r="F26" i="1" s="1"/>
  <c r="E27" i="1"/>
  <c r="E26" i="1" s="1"/>
  <c r="D27" i="1"/>
  <c r="D26" i="1" s="1"/>
  <c r="C27" i="1"/>
  <c r="C26" i="1" s="1"/>
  <c r="K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J21" i="1"/>
  <c r="D19" i="1"/>
  <c r="C19" i="1"/>
  <c r="I18" i="1"/>
  <c r="D18" i="1"/>
  <c r="C17" i="1"/>
  <c r="K14" i="1"/>
  <c r="I14" i="1"/>
  <c r="H14" i="1"/>
  <c r="G14" i="1"/>
  <c r="F14" i="1"/>
  <c r="E14" i="1"/>
  <c r="D14" i="1"/>
  <c r="C14" i="1"/>
  <c r="F5" i="1"/>
  <c r="E5" i="1"/>
  <c r="A4" i="1"/>
  <c r="J18" i="1" l="1"/>
  <c r="J49" i="1"/>
  <c r="H40" i="1"/>
  <c r="E74" i="1"/>
  <c r="H125" i="1"/>
  <c r="E128" i="1"/>
  <c r="J123" i="1"/>
  <c r="J78" i="1"/>
  <c r="J77" i="1" s="1"/>
  <c r="J71" i="1"/>
  <c r="J218" i="1"/>
  <c r="J125" i="1"/>
  <c r="D36" i="1"/>
  <c r="D35" i="1" s="1"/>
  <c r="E124" i="1"/>
  <c r="J68" i="1"/>
  <c r="J93" i="1"/>
  <c r="I118" i="1"/>
  <c r="I70" i="1"/>
  <c r="H95" i="1"/>
  <c r="K97" i="1"/>
  <c r="E97" i="1"/>
  <c r="J66" i="1"/>
  <c r="K72" i="1"/>
  <c r="F101" i="1"/>
  <c r="F100" i="1" s="1"/>
  <c r="H70" i="1"/>
  <c r="H69" i="1" s="1"/>
  <c r="J96" i="1"/>
  <c r="C20" i="1"/>
  <c r="C100" i="1"/>
  <c r="I17" i="1"/>
  <c r="E32" i="1"/>
  <c r="C45" i="1"/>
  <c r="J352" i="1"/>
  <c r="H72" i="1"/>
  <c r="J252" i="1"/>
  <c r="J124" i="1" s="1"/>
  <c r="F120" i="1"/>
  <c r="F117" i="1" s="1"/>
  <c r="F116" i="1" s="1"/>
  <c r="H56" i="1"/>
  <c r="H55" i="1" s="1"/>
  <c r="H30" i="1"/>
  <c r="H29" i="1" s="1"/>
  <c r="D17" i="1"/>
  <c r="D13" i="1" s="1"/>
  <c r="H52" i="1"/>
  <c r="H51" i="1" s="1"/>
  <c r="H78" i="1"/>
  <c r="H77" i="1" s="1"/>
  <c r="H68" i="1"/>
  <c r="G101" i="1"/>
  <c r="G100" i="1" s="1"/>
  <c r="G98" i="1" s="1"/>
  <c r="J158" i="1"/>
  <c r="E60" i="1"/>
  <c r="F31" i="1"/>
  <c r="H61" i="1"/>
  <c r="E63" i="1"/>
  <c r="K63" i="1"/>
  <c r="J67" i="1"/>
  <c r="I74" i="1"/>
  <c r="H79" i="1"/>
  <c r="H128" i="1"/>
  <c r="H91" i="1"/>
  <c r="H89" i="1" s="1"/>
  <c r="F84" i="1"/>
  <c r="F83" i="1" s="1"/>
  <c r="F86" i="1"/>
  <c r="F52" i="1"/>
  <c r="F51" i="1" s="1"/>
  <c r="F76" i="1"/>
  <c r="E17" i="1"/>
  <c r="E13" i="1" s="1"/>
  <c r="K17" i="1"/>
  <c r="K13" i="1" s="1"/>
  <c r="J17" i="1"/>
  <c r="F74" i="1"/>
  <c r="F128" i="1"/>
  <c r="J212" i="1"/>
  <c r="G123" i="1"/>
  <c r="I31" i="1"/>
  <c r="F124" i="1"/>
  <c r="K52" i="1"/>
  <c r="K51" i="1" s="1"/>
  <c r="E52" i="1"/>
  <c r="E51" i="1" s="1"/>
  <c r="H174" i="1"/>
  <c r="D344" i="1"/>
  <c r="D340" i="1" s="1"/>
  <c r="J127" i="1"/>
  <c r="J126" i="1" s="1"/>
  <c r="J12" i="1"/>
  <c r="J11" i="1" s="1"/>
  <c r="J10" i="1" s="1"/>
  <c r="E78" i="1"/>
  <c r="E77" i="1" s="1"/>
  <c r="J32" i="1"/>
  <c r="J95" i="1"/>
  <c r="G97" i="1"/>
  <c r="I61" i="1"/>
  <c r="F63" i="1"/>
  <c r="F344" i="1"/>
  <c r="F340" i="1" s="1"/>
  <c r="G30" i="1"/>
  <c r="G29" i="1" s="1"/>
  <c r="I93" i="1"/>
  <c r="I92" i="1" s="1"/>
  <c r="G95" i="1"/>
  <c r="J97" i="1"/>
  <c r="I128" i="1"/>
  <c r="E281" i="1"/>
  <c r="E280" i="1" s="1"/>
  <c r="E277" i="1" s="1"/>
  <c r="E31" i="1"/>
  <c r="K31" i="1"/>
  <c r="J109" i="1"/>
  <c r="J115" i="1"/>
  <c r="E100" i="1"/>
  <c r="J80" i="1"/>
  <c r="G45" i="1"/>
  <c r="K35" i="1"/>
  <c r="J15" i="1"/>
  <c r="J118" i="1"/>
  <c r="H84" i="1"/>
  <c r="H83" i="1" s="1"/>
  <c r="H101" i="1"/>
  <c r="H100" i="1" s="1"/>
  <c r="H98" i="1" s="1"/>
  <c r="G31" i="1"/>
  <c r="J39" i="1"/>
  <c r="I68" i="1"/>
  <c r="H218" i="1"/>
  <c r="E125" i="1"/>
  <c r="K125" i="1"/>
  <c r="K78" i="1"/>
  <c r="K77" i="1" s="1"/>
  <c r="I84" i="1"/>
  <c r="I83" i="1" s="1"/>
  <c r="I143" i="1"/>
  <c r="I139" i="1" s="1"/>
  <c r="I157" i="1"/>
  <c r="I154" i="1" s="1"/>
  <c r="E67" i="1"/>
  <c r="K67" i="1"/>
  <c r="J74" i="1"/>
  <c r="I79" i="1"/>
  <c r="J221" i="1"/>
  <c r="J217" i="1" s="1"/>
  <c r="J16" i="1"/>
  <c r="K74" i="1"/>
  <c r="I86" i="1"/>
  <c r="F281" i="1"/>
  <c r="F280" i="1" s="1"/>
  <c r="F277" i="1" s="1"/>
  <c r="I56" i="1"/>
  <c r="I55" i="1" s="1"/>
  <c r="I112" i="1"/>
  <c r="J150" i="1"/>
  <c r="J41" i="1"/>
  <c r="I123" i="1"/>
  <c r="J303" i="1"/>
  <c r="J302" i="1" s="1"/>
  <c r="J70" i="1"/>
  <c r="C83" i="1"/>
  <c r="C75" i="1" s="1"/>
  <c r="G86" i="1"/>
  <c r="I340" i="1"/>
  <c r="F95" i="1"/>
  <c r="I97" i="1"/>
  <c r="F374" i="1"/>
  <c r="F373" i="1" s="1"/>
  <c r="F357" i="1" s="1"/>
  <c r="D376" i="1"/>
  <c r="D124" i="1" s="1"/>
  <c r="J128" i="1"/>
  <c r="F93" i="1"/>
  <c r="F92" i="1" s="1"/>
  <c r="F143" i="1"/>
  <c r="F139" i="1" s="1"/>
  <c r="F157" i="1"/>
  <c r="F154" i="1" s="1"/>
  <c r="H48" i="1"/>
  <c r="E198" i="1"/>
  <c r="K198" i="1"/>
  <c r="I72" i="1"/>
  <c r="I69" i="1" s="1"/>
  <c r="K54" i="1"/>
  <c r="H167" i="1"/>
  <c r="G61" i="1"/>
  <c r="J62" i="1"/>
  <c r="J63" i="1"/>
  <c r="I67" i="1"/>
  <c r="E245" i="1"/>
  <c r="E244" i="1" s="1"/>
  <c r="I51" i="1"/>
  <c r="F307" i="1"/>
  <c r="F302" i="1" s="1"/>
  <c r="E35" i="1"/>
  <c r="I117" i="1"/>
  <c r="I116" i="1" s="1"/>
  <c r="I245" i="1"/>
  <c r="I244" i="1" s="1"/>
  <c r="C290" i="1"/>
  <c r="D290" i="1"/>
  <c r="D286" i="1" s="1"/>
  <c r="K112" i="1"/>
  <c r="D179" i="1"/>
  <c r="J102" i="1"/>
  <c r="J100" i="1" s="1"/>
  <c r="I30" i="1"/>
  <c r="I29" i="1" s="1"/>
  <c r="G70" i="1"/>
  <c r="J76" i="1"/>
  <c r="J85" i="1"/>
  <c r="J86" i="1"/>
  <c r="G217" i="1"/>
  <c r="G216" i="1" s="1"/>
  <c r="E54" i="1"/>
  <c r="J179" i="1"/>
  <c r="J60" i="1"/>
  <c r="G72" i="1"/>
  <c r="K267" i="1"/>
  <c r="G12" i="1"/>
  <c r="G11" i="1" s="1"/>
  <c r="G10" i="1" s="1"/>
  <c r="J90" i="1"/>
  <c r="J174" i="1"/>
  <c r="I217" i="1"/>
  <c r="H36" i="1"/>
  <c r="H35" i="1" s="1"/>
  <c r="H287" i="1"/>
  <c r="I12" i="1"/>
  <c r="I11" i="1" s="1"/>
  <c r="I10" i="1" s="1"/>
  <c r="D56" i="1"/>
  <c r="D55" i="1" s="1"/>
  <c r="K91" i="1"/>
  <c r="K89" i="1" s="1"/>
  <c r="K107" i="1"/>
  <c r="K106" i="1" s="1"/>
  <c r="J198" i="1"/>
  <c r="J110" i="1"/>
  <c r="F125" i="1"/>
  <c r="E269" i="1"/>
  <c r="E268" i="1" s="1"/>
  <c r="E267" i="1" s="1"/>
  <c r="I267" i="1"/>
  <c r="C303" i="1"/>
  <c r="C302" i="1" s="1"/>
  <c r="G307" i="1"/>
  <c r="J335" i="1"/>
  <c r="J327" i="1" s="1"/>
  <c r="F204" i="1"/>
  <c r="I303" i="1"/>
  <c r="I302" i="1" s="1"/>
  <c r="F17" i="1"/>
  <c r="J27" i="1"/>
  <c r="J26" i="1" s="1"/>
  <c r="F35" i="1"/>
  <c r="F104" i="1"/>
  <c r="D104" i="1" s="1"/>
  <c r="K120" i="1"/>
  <c r="K117" i="1" s="1"/>
  <c r="K116" i="1" s="1"/>
  <c r="G68" i="1"/>
  <c r="J119" i="1"/>
  <c r="H250" i="1"/>
  <c r="H249" i="1" s="1"/>
  <c r="G124" i="1"/>
  <c r="F269" i="1"/>
  <c r="F268" i="1" s="1"/>
  <c r="F267" i="1" s="1"/>
  <c r="G93" i="1"/>
  <c r="G92" i="1" s="1"/>
  <c r="J94" i="1"/>
  <c r="J92" i="1" s="1"/>
  <c r="J99" i="1"/>
  <c r="F54" i="1"/>
  <c r="G84" i="1"/>
  <c r="G83" i="1" s="1"/>
  <c r="H74" i="1"/>
  <c r="K286" i="1"/>
  <c r="K30" i="1"/>
  <c r="K29" i="1" s="1"/>
  <c r="I78" i="1"/>
  <c r="I77" i="1" s="1"/>
  <c r="G107" i="1"/>
  <c r="G106" i="1" s="1"/>
  <c r="D112" i="1"/>
  <c r="H124" i="1"/>
  <c r="G157" i="1"/>
  <c r="G154" i="1" s="1"/>
  <c r="F286" i="1"/>
  <c r="G51" i="1"/>
  <c r="J54" i="1"/>
  <c r="E61" i="1"/>
  <c r="K61" i="1"/>
  <c r="G67" i="1"/>
  <c r="E68" i="1"/>
  <c r="K68" i="1"/>
  <c r="E72" i="1"/>
  <c r="K86" i="1"/>
  <c r="F32" i="1"/>
  <c r="J56" i="1"/>
  <c r="J55" i="1" s="1"/>
  <c r="E91" i="1"/>
  <c r="E89" i="1" s="1"/>
  <c r="C112" i="1"/>
  <c r="C117" i="1"/>
  <c r="C116" i="1" s="1"/>
  <c r="E179" i="1"/>
  <c r="K179" i="1"/>
  <c r="I179" i="1"/>
  <c r="G179" i="1"/>
  <c r="J73" i="1"/>
  <c r="E250" i="1"/>
  <c r="E249" i="1" s="1"/>
  <c r="K250" i="1"/>
  <c r="H290" i="1"/>
  <c r="J40" i="1"/>
  <c r="G303" i="1"/>
  <c r="D269" i="1"/>
  <c r="D268" i="1" s="1"/>
  <c r="D267" i="1" s="1"/>
  <c r="D12" i="1"/>
  <c r="D11" i="1" s="1"/>
  <c r="D10" i="1" s="1"/>
  <c r="J206" i="1"/>
  <c r="H12" i="1"/>
  <c r="H11" i="1" s="1"/>
  <c r="H10" i="1" s="1"/>
  <c r="I20" i="1"/>
  <c r="H39" i="1"/>
  <c r="H38" i="1" s="1"/>
  <c r="I54" i="1"/>
  <c r="K93" i="1"/>
  <c r="K92" i="1" s="1"/>
  <c r="E112" i="1"/>
  <c r="J132" i="1"/>
  <c r="J290" i="1"/>
  <c r="J286" i="1" s="1"/>
  <c r="I63" i="1"/>
  <c r="J65" i="1"/>
  <c r="F68" i="1"/>
  <c r="C69" i="1"/>
  <c r="I321" i="1"/>
  <c r="G344" i="1"/>
  <c r="G340" i="1" s="1"/>
  <c r="D51" i="1"/>
  <c r="J53" i="1"/>
  <c r="J51" i="1" s="1"/>
  <c r="F112" i="1"/>
  <c r="E86" i="1"/>
  <c r="D249" i="1"/>
  <c r="D233" i="1" s="1"/>
  <c r="K281" i="1"/>
  <c r="K280" i="1" s="1"/>
  <c r="K277" i="1" s="1"/>
  <c r="E93" i="1"/>
  <c r="E92" i="1" s="1"/>
  <c r="G129" i="1"/>
  <c r="I125" i="1"/>
  <c r="I281" i="1"/>
  <c r="I280" i="1" s="1"/>
  <c r="I277" i="1" s="1"/>
  <c r="G281" i="1"/>
  <c r="G280" i="1" s="1"/>
  <c r="G277" i="1" s="1"/>
  <c r="J91" i="1"/>
  <c r="J344" i="1"/>
  <c r="E95" i="1"/>
  <c r="H97" i="1"/>
  <c r="E38" i="1"/>
  <c r="D45" i="1"/>
  <c r="G91" i="1"/>
  <c r="G89" i="1" s="1"/>
  <c r="K101" i="1"/>
  <c r="K100" i="1" s="1"/>
  <c r="K98" i="1" s="1"/>
  <c r="E104" i="1"/>
  <c r="C104" i="1" s="1"/>
  <c r="F107" i="1"/>
  <c r="F106" i="1" s="1"/>
  <c r="C122" i="1"/>
  <c r="C121" i="1" s="1"/>
  <c r="J48" i="1"/>
  <c r="J131" i="1"/>
  <c r="E157" i="1"/>
  <c r="E154" i="1" s="1"/>
  <c r="K157" i="1"/>
  <c r="K154" i="1" s="1"/>
  <c r="H179" i="1"/>
  <c r="F179" i="1"/>
  <c r="H281" i="1"/>
  <c r="H280" i="1" s="1"/>
  <c r="H277" i="1" s="1"/>
  <c r="G321" i="1"/>
  <c r="E344" i="1"/>
  <c r="E340" i="1" s="1"/>
  <c r="K374" i="1"/>
  <c r="K373" i="1" s="1"/>
  <c r="K357" i="1" s="1"/>
  <c r="C269" i="1"/>
  <c r="C268" i="1" s="1"/>
  <c r="C267" i="1" s="1"/>
  <c r="C12" i="1"/>
  <c r="C11" i="1" s="1"/>
  <c r="C10" i="1" s="1"/>
  <c r="D28" i="1"/>
  <c r="D25" i="1" s="1"/>
  <c r="J31" i="1"/>
  <c r="G74" i="1"/>
  <c r="D350" i="1"/>
  <c r="G17" i="1"/>
  <c r="G13" i="1" s="1"/>
  <c r="E30" i="1"/>
  <c r="E29" i="1" s="1"/>
  <c r="H45" i="1"/>
  <c r="C51" i="1"/>
  <c r="C50" i="1" s="1"/>
  <c r="F78" i="1"/>
  <c r="F77" i="1" s="1"/>
  <c r="F99" i="1"/>
  <c r="D100" i="1"/>
  <c r="C107" i="1"/>
  <c r="C106" i="1" s="1"/>
  <c r="I107" i="1"/>
  <c r="I106" i="1" s="1"/>
  <c r="G112" i="1"/>
  <c r="D117" i="1"/>
  <c r="D116" i="1" s="1"/>
  <c r="E143" i="1"/>
  <c r="E139" i="1" s="1"/>
  <c r="G163" i="1"/>
  <c r="D163" i="1"/>
  <c r="H245" i="1"/>
  <c r="H244" i="1" s="1"/>
  <c r="G286" i="1"/>
  <c r="J310" i="1"/>
  <c r="K327" i="1"/>
  <c r="C341" i="1"/>
  <c r="K340" i="1"/>
  <c r="F30" i="1"/>
  <c r="F29" i="1" s="1"/>
  <c r="D40" i="1"/>
  <c r="D38" i="1" s="1"/>
  <c r="J44" i="1"/>
  <c r="J43" i="1" s="1"/>
  <c r="K70" i="1"/>
  <c r="K69" i="1" s="1"/>
  <c r="E76" i="1"/>
  <c r="H107" i="1"/>
  <c r="H106" i="1" s="1"/>
  <c r="E117" i="1"/>
  <c r="E116" i="1" s="1"/>
  <c r="G120" i="1"/>
  <c r="G117" i="1" s="1"/>
  <c r="G116" i="1" s="1"/>
  <c r="K123" i="1"/>
  <c r="I163" i="1"/>
  <c r="H221" i="1"/>
  <c r="J245" i="1"/>
  <c r="J244" i="1" s="1"/>
  <c r="E321" i="1"/>
  <c r="K321" i="1"/>
  <c r="H350" i="1"/>
  <c r="F12" i="1"/>
  <c r="F11" i="1" s="1"/>
  <c r="F10" i="1" s="1"/>
  <c r="H20" i="1"/>
  <c r="E20" i="1"/>
  <c r="G35" i="1"/>
  <c r="J47" i="1"/>
  <c r="J45" i="1" s="1"/>
  <c r="E70" i="1"/>
  <c r="D93" i="1"/>
  <c r="D92" i="1" s="1"/>
  <c r="E107" i="1"/>
  <c r="E106" i="1" s="1"/>
  <c r="E123" i="1"/>
  <c r="K143" i="1"/>
  <c r="K139" i="1" s="1"/>
  <c r="D154" i="1"/>
  <c r="J167" i="1"/>
  <c r="D217" i="1"/>
  <c r="D216" i="1" s="1"/>
  <c r="J240" i="1"/>
  <c r="F310" i="1"/>
  <c r="E310" i="1"/>
  <c r="K310" i="1"/>
  <c r="H86" i="1"/>
  <c r="I350" i="1"/>
  <c r="J103" i="1"/>
  <c r="I374" i="1"/>
  <c r="I373" i="1" s="1"/>
  <c r="I357" i="1" s="1"/>
  <c r="C39" i="1"/>
  <c r="C38" i="1" s="1"/>
  <c r="C92" i="1"/>
  <c r="F123" i="1"/>
  <c r="E129" i="1"/>
  <c r="J143" i="1"/>
  <c r="J139" i="1" s="1"/>
  <c r="H164" i="1"/>
  <c r="F61" i="1"/>
  <c r="I187" i="1"/>
  <c r="J187" i="1"/>
  <c r="H67" i="1"/>
  <c r="I198" i="1"/>
  <c r="K83" i="1"/>
  <c r="J235" i="1"/>
  <c r="J234" i="1" s="1"/>
  <c r="I250" i="1"/>
  <c r="I249" i="1" s="1"/>
  <c r="C287" i="1"/>
  <c r="I327" i="1"/>
  <c r="I95" i="1"/>
  <c r="F350" i="1"/>
  <c r="D375" i="1"/>
  <c r="D123" i="1" s="1"/>
  <c r="J374" i="1"/>
  <c r="J373" i="1" s="1"/>
  <c r="H374" i="1"/>
  <c r="H373" i="1" s="1"/>
  <c r="H357" i="1" s="1"/>
  <c r="D20" i="1"/>
  <c r="J20" i="1"/>
  <c r="G20" i="1"/>
  <c r="G38" i="1"/>
  <c r="D91" i="1"/>
  <c r="D89" i="1" s="1"/>
  <c r="D99" i="1"/>
  <c r="J134" i="1"/>
  <c r="H198" i="1"/>
  <c r="I100" i="1"/>
  <c r="E286" i="1"/>
  <c r="J111" i="1"/>
  <c r="H267" i="1"/>
  <c r="E83" i="1"/>
  <c r="H17" i="1"/>
  <c r="H13" i="1" s="1"/>
  <c r="I38" i="1"/>
  <c r="F38" i="1"/>
  <c r="I45" i="1"/>
  <c r="I76" i="1"/>
  <c r="G78" i="1"/>
  <c r="G77" i="1" s="1"/>
  <c r="I99" i="1"/>
  <c r="D107" i="1"/>
  <c r="D106" i="1" s="1"/>
  <c r="J108" i="1"/>
  <c r="J113" i="1"/>
  <c r="K129" i="1"/>
  <c r="H143" i="1"/>
  <c r="H139" i="1" s="1"/>
  <c r="G143" i="1"/>
  <c r="G139" i="1" s="1"/>
  <c r="G187" i="1"/>
  <c r="E187" i="1"/>
  <c r="K187" i="1"/>
  <c r="H187" i="1"/>
  <c r="F187" i="1"/>
  <c r="D186" i="1"/>
  <c r="D204" i="1"/>
  <c r="K212" i="1"/>
  <c r="K204" i="1" s="1"/>
  <c r="G250" i="1"/>
  <c r="G249" i="1" s="1"/>
  <c r="G233" i="1" s="1"/>
  <c r="G267" i="1"/>
  <c r="H310" i="1"/>
  <c r="F327" i="1"/>
  <c r="J350" i="1"/>
  <c r="K163" i="1"/>
  <c r="E217" i="1"/>
  <c r="E216" i="1" s="1"/>
  <c r="I229" i="1"/>
  <c r="I227" i="1" s="1"/>
  <c r="E12" i="1"/>
  <c r="E11" i="1" s="1"/>
  <c r="E10" i="1" s="1"/>
  <c r="K12" i="1"/>
  <c r="K11" i="1" s="1"/>
  <c r="K10" i="1" s="1"/>
  <c r="K38" i="1"/>
  <c r="C58" i="1"/>
  <c r="C57" i="1" s="1"/>
  <c r="D72" i="1"/>
  <c r="D69" i="1" s="1"/>
  <c r="I91" i="1"/>
  <c r="I89" i="1" s="1"/>
  <c r="F97" i="1"/>
  <c r="D129" i="1"/>
  <c r="J133" i="1"/>
  <c r="H158" i="1"/>
  <c r="H157" i="1" s="1"/>
  <c r="H154" i="1" s="1"/>
  <c r="E163" i="1"/>
  <c r="F198" i="1"/>
  <c r="J208" i="1"/>
  <c r="J79" i="1" s="1"/>
  <c r="E212" i="1"/>
  <c r="E204" i="1" s="1"/>
  <c r="F250" i="1"/>
  <c r="F249" i="1" s="1"/>
  <c r="F233" i="1" s="1"/>
  <c r="C297" i="1"/>
  <c r="D312" i="1"/>
  <c r="G310" i="1"/>
  <c r="H327" i="1"/>
  <c r="K302" i="1"/>
  <c r="H32" i="1"/>
  <c r="H28" i="1" s="1"/>
  <c r="H25" i="1" s="1"/>
  <c r="G54" i="1"/>
  <c r="J59" i="1"/>
  <c r="H120" i="1"/>
  <c r="H117" i="1" s="1"/>
  <c r="H116" i="1" s="1"/>
  <c r="H123" i="1"/>
  <c r="F129" i="1"/>
  <c r="J157" i="1"/>
  <c r="J154" i="1" s="1"/>
  <c r="D281" i="1"/>
  <c r="D280" i="1" s="1"/>
  <c r="D277" i="1" s="1"/>
  <c r="C310" i="1"/>
  <c r="H321" i="1"/>
  <c r="K350" i="1"/>
  <c r="G128" i="1"/>
  <c r="E302" i="1"/>
  <c r="C13" i="1"/>
  <c r="I13" i="1"/>
  <c r="F13" i="1"/>
  <c r="K20" i="1"/>
  <c r="H54" i="1"/>
  <c r="E56" i="1"/>
  <c r="E55" i="1" s="1"/>
  <c r="K56" i="1"/>
  <c r="K55" i="1" s="1"/>
  <c r="F72" i="1"/>
  <c r="F69" i="1" s="1"/>
  <c r="D83" i="1"/>
  <c r="D75" i="1" s="1"/>
  <c r="J84" i="1"/>
  <c r="H93" i="1"/>
  <c r="H92" i="1" s="1"/>
  <c r="H112" i="1"/>
  <c r="G198" i="1"/>
  <c r="H204" i="1"/>
  <c r="K217" i="1"/>
  <c r="K216" i="1" s="1"/>
  <c r="H302" i="1"/>
  <c r="I310" i="1"/>
  <c r="G125" i="1"/>
  <c r="J381" i="1"/>
  <c r="C28" i="1"/>
  <c r="C25" i="1" s="1"/>
  <c r="J35" i="1"/>
  <c r="C89" i="1"/>
  <c r="F91" i="1"/>
  <c r="F89" i="1" s="1"/>
  <c r="I129" i="1"/>
  <c r="J164" i="1"/>
  <c r="I204" i="1"/>
  <c r="J281" i="1"/>
  <c r="J280" i="1" s="1"/>
  <c r="J277" i="1" s="1"/>
  <c r="I286" i="1"/>
  <c r="J321" i="1"/>
  <c r="D327" i="1"/>
  <c r="G350" i="1"/>
  <c r="J369" i="1"/>
  <c r="J368" i="1" s="1"/>
  <c r="C35" i="1"/>
  <c r="I35" i="1"/>
  <c r="F45" i="1"/>
  <c r="F20" i="1"/>
  <c r="E45" i="1"/>
  <c r="K45" i="1"/>
  <c r="H63" i="1"/>
  <c r="F163" i="1"/>
  <c r="F217" i="1"/>
  <c r="F216" i="1" s="1"/>
  <c r="H340" i="1"/>
  <c r="C344" i="1"/>
  <c r="J257" i="1"/>
  <c r="C281" i="1"/>
  <c r="C280" i="1" s="1"/>
  <c r="D302" i="1"/>
  <c r="C327" i="1"/>
  <c r="J364" i="1"/>
  <c r="G374" i="1"/>
  <c r="G373" i="1" s="1"/>
  <c r="G357" i="1" s="1"/>
  <c r="J229" i="1"/>
  <c r="J227" i="1" s="1"/>
  <c r="J271" i="1"/>
  <c r="J267" i="1" s="1"/>
  <c r="J341" i="1"/>
  <c r="J359" i="1"/>
  <c r="J358" i="1" s="1"/>
  <c r="J130" i="1"/>
  <c r="H129" i="1"/>
  <c r="D139" i="1"/>
  <c r="G204" i="1"/>
  <c r="K249" i="1"/>
  <c r="K233" i="1" s="1"/>
  <c r="D321" i="1"/>
  <c r="C321" i="1" s="1"/>
  <c r="G327" i="1"/>
  <c r="E327" i="1"/>
  <c r="E350" i="1"/>
  <c r="C351" i="1"/>
  <c r="C374" i="1"/>
  <c r="C373" i="1" s="1"/>
  <c r="C357" i="1" s="1"/>
  <c r="E374" i="1"/>
  <c r="E373" i="1" s="1"/>
  <c r="E357" i="1" s="1"/>
  <c r="F321" i="1"/>
  <c r="J122" i="1" l="1"/>
  <c r="G302" i="1"/>
  <c r="J69" i="1"/>
  <c r="J250" i="1"/>
  <c r="J249" i="1" s="1"/>
  <c r="E98" i="1"/>
  <c r="J117" i="1"/>
  <c r="J116" i="1" s="1"/>
  <c r="J163" i="1"/>
  <c r="J121" i="1"/>
  <c r="I28" i="1"/>
  <c r="I25" i="1" s="1"/>
  <c r="I122" i="1"/>
  <c r="I121" i="1" s="1"/>
  <c r="I105" i="1" s="1"/>
  <c r="K28" i="1"/>
  <c r="K25" i="1" s="1"/>
  <c r="E28" i="1"/>
  <c r="E25" i="1" s="1"/>
  <c r="K122" i="1"/>
  <c r="K121" i="1" s="1"/>
  <c r="K105" i="1" s="1"/>
  <c r="K75" i="1"/>
  <c r="E122" i="1"/>
  <c r="E121" i="1" s="1"/>
  <c r="E105" i="1" s="1"/>
  <c r="I58" i="1"/>
  <c r="I57" i="1" s="1"/>
  <c r="I309" i="1"/>
  <c r="I285" i="1" s="1"/>
  <c r="J28" i="1"/>
  <c r="J25" i="1" s="1"/>
  <c r="G58" i="1"/>
  <c r="G69" i="1"/>
  <c r="G28" i="1"/>
  <c r="G25" i="1" s="1"/>
  <c r="G88" i="1"/>
  <c r="G87" i="1" s="1"/>
  <c r="E186" i="1"/>
  <c r="E162" i="1" s="1"/>
  <c r="J89" i="1"/>
  <c r="J88" i="1" s="1"/>
  <c r="H217" i="1"/>
  <c r="H216" i="1" s="1"/>
  <c r="I216" i="1"/>
  <c r="J340" i="1"/>
  <c r="J339" i="1" s="1"/>
  <c r="K339" i="1"/>
  <c r="I339" i="1"/>
  <c r="D122" i="1"/>
  <c r="D121" i="1" s="1"/>
  <c r="D105" i="1" s="1"/>
  <c r="E309" i="1"/>
  <c r="E285" i="1" s="1"/>
  <c r="E58" i="1"/>
  <c r="J112" i="1"/>
  <c r="D339" i="1"/>
  <c r="J83" i="1"/>
  <c r="J75" i="1" s="1"/>
  <c r="G309" i="1"/>
  <c r="G285" i="1" s="1"/>
  <c r="J309" i="1"/>
  <c r="J285" i="1" s="1"/>
  <c r="C309" i="1"/>
  <c r="J58" i="1"/>
  <c r="J57" i="1" s="1"/>
  <c r="H286" i="1"/>
  <c r="E233" i="1"/>
  <c r="D98" i="1"/>
  <c r="K88" i="1"/>
  <c r="K87" i="1" s="1"/>
  <c r="J204" i="1"/>
  <c r="I50" i="1"/>
  <c r="J38" i="1"/>
  <c r="J34" i="1" s="1"/>
  <c r="F88" i="1"/>
  <c r="F122" i="1"/>
  <c r="F121" i="1" s="1"/>
  <c r="F105" i="1" s="1"/>
  <c r="F34" i="1"/>
  <c r="G122" i="1"/>
  <c r="G121" i="1" s="1"/>
  <c r="G105" i="1" s="1"/>
  <c r="K50" i="1"/>
  <c r="H122" i="1"/>
  <c r="H121" i="1" s="1"/>
  <c r="H105" i="1" s="1"/>
  <c r="I233" i="1"/>
  <c r="H75" i="1"/>
  <c r="E50" i="1"/>
  <c r="K186" i="1"/>
  <c r="K162" i="1" s="1"/>
  <c r="K138" i="1" s="1"/>
  <c r="F58" i="1"/>
  <c r="F57" i="1" s="1"/>
  <c r="E69" i="1"/>
  <c r="F75" i="1"/>
  <c r="C105" i="1"/>
  <c r="K58" i="1"/>
  <c r="K57" i="1" s="1"/>
  <c r="I88" i="1"/>
  <c r="H9" i="1"/>
  <c r="I9" i="1"/>
  <c r="I75" i="1"/>
  <c r="J186" i="1"/>
  <c r="D50" i="1"/>
  <c r="F309" i="1"/>
  <c r="F285" i="1" s="1"/>
  <c r="F98" i="1"/>
  <c r="H163" i="1"/>
  <c r="F28" i="1"/>
  <c r="F25" i="1" s="1"/>
  <c r="F50" i="1"/>
  <c r="H88" i="1"/>
  <c r="H87" i="1" s="1"/>
  <c r="G50" i="1"/>
  <c r="H233" i="1"/>
  <c r="J50" i="1"/>
  <c r="D34" i="1"/>
  <c r="E9" i="1"/>
  <c r="J13" i="1"/>
  <c r="J9" i="1" s="1"/>
  <c r="J98" i="1"/>
  <c r="H58" i="1"/>
  <c r="H57" i="1" s="1"/>
  <c r="H186" i="1"/>
  <c r="I98" i="1"/>
  <c r="I186" i="1"/>
  <c r="I162" i="1" s="1"/>
  <c r="E88" i="1"/>
  <c r="E87" i="1" s="1"/>
  <c r="C286" i="1"/>
  <c r="G34" i="1"/>
  <c r="G186" i="1"/>
  <c r="G162" i="1" s="1"/>
  <c r="G138" i="1" s="1"/>
  <c r="E75" i="1"/>
  <c r="D9" i="1"/>
  <c r="G9" i="1"/>
  <c r="E339" i="1"/>
  <c r="D374" i="1"/>
  <c r="D373" i="1" s="1"/>
  <c r="D357" i="1" s="1"/>
  <c r="G339" i="1"/>
  <c r="J216" i="1"/>
  <c r="C340" i="1"/>
  <c r="D88" i="1"/>
  <c r="K34" i="1"/>
  <c r="K9" i="1"/>
  <c r="F339" i="1"/>
  <c r="J129" i="1"/>
  <c r="H34" i="1"/>
  <c r="C9" i="1"/>
  <c r="F9" i="1"/>
  <c r="K309" i="1"/>
  <c r="K285" i="1" s="1"/>
  <c r="J233" i="1"/>
  <c r="H339" i="1"/>
  <c r="C88" i="1"/>
  <c r="D162" i="1"/>
  <c r="D138" i="1" s="1"/>
  <c r="J107" i="1"/>
  <c r="J106" i="1" s="1"/>
  <c r="I34" i="1"/>
  <c r="H50" i="1"/>
  <c r="F186" i="1"/>
  <c r="F162" i="1" s="1"/>
  <c r="F138" i="1" s="1"/>
  <c r="C34" i="1"/>
  <c r="C33" i="1" s="1"/>
  <c r="D310" i="1"/>
  <c r="D309" i="1" s="1"/>
  <c r="D285" i="1" s="1"/>
  <c r="D60" i="1"/>
  <c r="D58" i="1" s="1"/>
  <c r="D57" i="1" s="1"/>
  <c r="J357" i="1"/>
  <c r="G75" i="1"/>
  <c r="H309" i="1"/>
  <c r="H285" i="1" s="1"/>
  <c r="C350" i="1"/>
  <c r="C99" i="1"/>
  <c r="C98" i="1" s="1"/>
  <c r="E34" i="1"/>
  <c r="K266" i="1" l="1"/>
  <c r="G57" i="1"/>
  <c r="G33" i="1" s="1"/>
  <c r="G8" i="1" s="1"/>
  <c r="E57" i="1"/>
  <c r="E33" i="1" s="1"/>
  <c r="E8" i="1" s="1"/>
  <c r="I138" i="1"/>
  <c r="I266" i="1"/>
  <c r="F87" i="1"/>
  <c r="D87" i="1"/>
  <c r="G266" i="1"/>
  <c r="C285" i="1"/>
  <c r="J87" i="1"/>
  <c r="J162" i="1"/>
  <c r="J138" i="1" s="1"/>
  <c r="D266" i="1"/>
  <c r="E266" i="1"/>
  <c r="F266" i="1"/>
  <c r="E138" i="1"/>
  <c r="I87" i="1"/>
  <c r="F33" i="1"/>
  <c r="C339" i="1"/>
  <c r="H33" i="1"/>
  <c r="H8" i="1" s="1"/>
  <c r="H162" i="1"/>
  <c r="H138" i="1" s="1"/>
  <c r="D33" i="1"/>
  <c r="H266" i="1"/>
  <c r="J33" i="1"/>
  <c r="I33" i="1"/>
  <c r="K33" i="1"/>
  <c r="K8" i="1" s="1"/>
  <c r="C87" i="1"/>
  <c r="C8" i="1" s="1"/>
  <c r="J105" i="1"/>
  <c r="J266" i="1"/>
  <c r="F8" i="1" l="1"/>
  <c r="D8" i="1"/>
  <c r="J8" i="1"/>
  <c r="C266" i="1"/>
  <c r="I8" i="1"/>
</calcChain>
</file>

<file path=xl/sharedStrings.xml><?xml version="1.0" encoding="utf-8"?>
<sst xmlns="http://schemas.openxmlformats.org/spreadsheetml/2006/main" count="782" uniqueCount="332">
  <si>
    <t>CONTUL DE EXECUŢIE A BUGETULUI LOCAL- CHELTUIELI</t>
  </si>
  <si>
    <t>Denumirea indicatorilor</t>
  </si>
  <si>
    <t>Cod indicator</t>
  </si>
  <si>
    <t>Credite de ang.  Initiale</t>
  </si>
  <si>
    <t>Credite de angajament definitive</t>
  </si>
  <si>
    <t>Angajamente legale</t>
  </si>
  <si>
    <t>Angajamente bugetare</t>
  </si>
  <si>
    <t>Plăţi efectuate</t>
  </si>
  <si>
    <t>Angajamente legale de plătit</t>
  </si>
  <si>
    <t>Cheltuieli efective</t>
  </si>
  <si>
    <t>A</t>
  </si>
  <si>
    <t>B</t>
  </si>
  <si>
    <t>TOTAL CHELTUIELI 
(cod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</si>
  <si>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</si>
  <si>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</si>
  <si>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</si>
  <si>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</si>
  <si>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</si>
  <si>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</si>
  <si>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</si>
  <si>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</si>
  <si>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</si>
  <si>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</si>
  <si>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</si>
  <si>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</si>
  <si>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</si>
  <si>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</si>
  <si>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</si>
  <si>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</si>
  <si>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</si>
  <si>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</si>
  <si>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</si>
  <si>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</si>
  <si>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</si>
  <si>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</si>
  <si>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</si>
  <si>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</si>
  <si>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</si>
  <si>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</si>
  <si>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</si>
  <si>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</si>
  <si>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</si>
  <si>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</si>
  <si>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</si>
  <si>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</si>
  <si>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</si>
  <si>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</si>
  <si>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</si>
  <si>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</si>
  <si>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</si>
  <si>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</si>
  <si>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</si>
  <si>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</si>
  <si>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</si>
  <si>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</si>
  <si>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</si>
  <si>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</si>
  <si>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</si>
  <si>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</si>
  <si>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</si>
  <si>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</si>
  <si>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</si>
  <si>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</si>
  <si>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</si>
  <si>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</si>
  <si>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</si>
  <si>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</si>
  <si>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</si>
  <si>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</si>
  <si>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</si>
  <si>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</si>
  <si>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</si>
  <si>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</si>
  <si>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</si>
  <si>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</si>
  <si>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</si>
  <si>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</si>
  <si>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</si>
  <si>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</si>
  <si>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</si>
  <si>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</si>
  <si>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</si>
  <si>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</si>
  <si>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</si>
  <si>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</si>
  <si>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</si>
  <si>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</si>
  <si>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</si>
  <si>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</si>
  <si>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</si>
  <si>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</si>
  <si>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Învățământ antepreșcolar</t>
  </si>
  <si>
    <t>65.02.13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</si>
  <si>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</si>
  <si>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</si>
  <si>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</si>
  <si>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</si>
  <si>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</si>
  <si>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</si>
  <si>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</si>
  <si>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</si>
  <si>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</si>
  <si>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</si>
  <si>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</si>
  <si>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</si>
  <si>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</si>
  <si>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</si>
  <si>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</si>
  <si>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</si>
  <si>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</si>
  <si>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</si>
  <si>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</si>
  <si>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</si>
  <si>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</si>
  <si>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</si>
  <si>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</si>
  <si>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</si>
  <si>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</si>
  <si>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</si>
  <si>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</si>
  <si>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</si>
  <si>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</si>
  <si>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</si>
  <si>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</si>
  <si>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</si>
  <si>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</si>
  <si>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</si>
  <si>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</si>
  <si>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</si>
  <si>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>67.02.03.14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</si>
  <si>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</si>
  <si>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</si>
  <si>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</si>
  <si>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</si>
  <si>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</si>
  <si>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</si>
  <si>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</si>
  <si>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</si>
  <si>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</si>
  <si>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</si>
  <si>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</si>
  <si>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</si>
  <si>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</si>
  <si>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</si>
  <si>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</si>
  <si>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</si>
  <si>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</si>
  <si>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</si>
  <si>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</si>
  <si>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</si>
  <si>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</si>
  <si>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</si>
  <si>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</si>
  <si>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</si>
  <si>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</si>
  <si>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</si>
  <si>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</si>
  <si>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</si>
  <si>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</si>
  <si>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</si>
  <si>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</si>
  <si>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</si>
  <si>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</si>
  <si>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</si>
  <si>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</si>
  <si>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</si>
  <si>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</si>
  <si>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</si>
  <si>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</si>
  <si>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</si>
  <si>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</si>
  <si>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</si>
  <si>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</si>
  <si>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</si>
  <si>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</si>
  <si>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</si>
  <si>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</si>
  <si>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</si>
  <si>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</si>
  <si>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</si>
  <si>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</si>
  <si>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</si>
  <si>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</si>
  <si>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</si>
  <si>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</si>
  <si>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</si>
  <si>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</si>
  <si>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</si>
  <si>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</si>
  <si>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</si>
  <si>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</si>
  <si>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</si>
  <si>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</si>
  <si>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</si>
  <si>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</si>
  <si>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</si>
  <si>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</si>
  <si>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</si>
  <si>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</si>
  <si>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</si>
  <si>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</si>
  <si>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74.02.50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</si>
  <si>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</si>
  <si>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</si>
  <si>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</si>
  <si>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</si>
  <si>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</si>
  <si>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</si>
  <si>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</si>
  <si>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</si>
  <si>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</si>
  <si>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</si>
  <si>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</si>
  <si>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</si>
  <si>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</si>
  <si>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</si>
  <si>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</si>
  <si>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</si>
  <si>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</si>
  <si>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</si>
  <si>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</si>
  <si>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</si>
  <si>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</si>
  <si>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</si>
  <si>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</si>
  <si>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</si>
  <si>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</si>
  <si>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</si>
  <si>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</si>
  <si>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</si>
  <si>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</si>
  <si>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</si>
  <si>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</si>
  <si>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</si>
  <si>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</si>
  <si>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</si>
  <si>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</si>
  <si>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</si>
  <si>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</si>
  <si>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</si>
  <si>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</si>
  <si>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</si>
  <si>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</si>
  <si>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</si>
  <si>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</si>
  <si>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</si>
  <si>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</si>
  <si>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</si>
  <si>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</si>
  <si>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</si>
  <si>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</si>
  <si>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</si>
  <si>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</si>
  <si>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</si>
  <si>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</si>
  <si>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</si>
  <si>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</si>
  <si>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</si>
  <si>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</si>
  <si>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</si>
  <si>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</si>
  <si>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</si>
  <si>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</si>
  <si>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</si>
  <si>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</si>
  <si>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</si>
  <si>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r>
      <t>Deficit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</rPr>
      <t>(cod 49.02-00.01)</t>
    </r>
  </si>
  <si>
    <t>99.02</t>
  </si>
  <si>
    <t>CHELTUIELILE SECŢIUNII DE FUNCŢIONARE 
(cod 50.02+59.02+63.02+70.02+74.02+79.02)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</si>
  <si>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</si>
  <si>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</si>
  <si>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</si>
  <si>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</si>
  <si>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</si>
  <si>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</si>
  <si>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</si>
  <si>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</si>
  <si>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</si>
  <si>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</si>
  <si>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</si>
  <si>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</si>
  <si>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</si>
  <si>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</si>
  <si>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</si>
  <si>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</si>
  <si>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</si>
  <si>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</si>
  <si>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</si>
  <si>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</si>
  <si>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</si>
  <si>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</si>
  <si>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</si>
  <si>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</si>
  <si>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</si>
  <si>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</si>
  <si>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</si>
  <si>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</si>
  <si>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r>
      <t>Deficit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</rPr>
      <t xml:space="preserve"> (cod 49.02-00.01)</t>
    </r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</si>
  <si>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</si>
  <si>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</si>
  <si>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</si>
  <si>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</si>
  <si>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</si>
  <si>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</si>
  <si>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</si>
  <si>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</si>
  <si>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</si>
  <si>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</si>
  <si>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</si>
  <si>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</si>
  <si>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</si>
  <si>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</si>
  <si>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</si>
  <si>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</si>
  <si>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</si>
  <si>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</si>
  <si>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</si>
  <si>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</rPr>
      <t>(cod 49.02-00.01)</t>
    </r>
  </si>
  <si>
    <t>ORDONATOR PRINCIPAL CREDITE</t>
  </si>
  <si>
    <t>DIRECTOR ECONOMIC</t>
  </si>
  <si>
    <t>SEF SERVICIU</t>
  </si>
  <si>
    <r>
      <t>Keresk</t>
    </r>
    <r>
      <rPr>
        <sz val="10"/>
        <rFont val="Arial"/>
        <family val="2"/>
        <charset val="238"/>
      </rPr>
      <t>é</t>
    </r>
    <r>
      <rPr>
        <sz val="10"/>
        <rFont val="Arial"/>
        <family val="2"/>
        <charset val="238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  <charset val="238"/>
      </rPr>
      <t>bor</t>
    </r>
  </si>
  <si>
    <t>ec.Lucia Ursu</t>
  </si>
  <si>
    <t>ec.Terezia Borbei</t>
  </si>
  <si>
    <t>Alte servicii în domeniul
 protecției mediului</t>
  </si>
  <si>
    <t>Centre culturale</t>
  </si>
  <si>
    <t>Agricultură 
(cod 83.02.03.03+83.02.03.07+83.02.03.30)</t>
  </si>
  <si>
    <t xml:space="preserve">Servicii culturale </t>
  </si>
  <si>
    <t>Cultură, recreere şi religie
(cod 67.02.03+67.02.05+67.02.06+67.02.50)</t>
  </si>
  <si>
    <t>PRIMĂRIA MUNICIPIULUI SATU MARE</t>
  </si>
  <si>
    <t>SERVICIUL BUGET</t>
  </si>
  <si>
    <t>Anexa nr. 2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</si>
</sst>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RomHelvetica"/>
      <charset val="238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8"/>
      <name val="RomHelvetica"/>
      <charset val="238"/>
    </font>
    <font>
      <b/>
      <sz val="6"/>
      <name val="RomHelvetica"/>
      <charset val="238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RomHelvetica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</font>
    <font>
      <b/>
      <i/>
      <sz val="11"/>
      <name val="Arial"/>
      <family val="2"/>
    </font>
    <font>
      <b/>
      <sz val="12"/>
      <name val="RomHelvetica"/>
      <charset val="238"/>
    </font>
    <font>
      <vertAlign val="superscript"/>
      <sz val="10"/>
      <name val="Arial"/>
      <family val="2"/>
      <charset val="238"/>
    </font>
    <font>
      <b/>
      <sz val="12"/>
      <name val="RomHelvetica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Calibri"/>
      <family val="2"/>
      <charset val="238"/>
    </font>
    <font>
      <sz val="12"/>
      <name val="RomHelvetica"/>
      <charset val="238"/>
    </font>
    <font>
      <b/>
      <i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2" fillId="0" borderId="0"/>
  </cellStyleXfs>
  <cellXfs count="2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3" fontId="15" fillId="5" borderId="6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 wrapText="1"/>
    </xf>
    <xf numFmtId="3" fontId="16" fillId="5" borderId="8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3" fontId="16" fillId="6" borderId="6" xfId="0" applyNumberFormat="1" applyFont="1" applyFill="1" applyBorder="1" applyAlignment="1">
      <alignment horizontal="right" vertical="top" wrapText="1"/>
    </xf>
    <xf numFmtId="3" fontId="16" fillId="6" borderId="8" xfId="0" applyNumberFormat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7" borderId="6" xfId="0" quotePrefix="1" applyFont="1" applyFill="1" applyBorder="1" applyAlignment="1">
      <alignment horizontal="center" vertical="top" wrapText="1"/>
    </xf>
    <xf numFmtId="3" fontId="16" fillId="7" borderId="6" xfId="0" applyNumberFormat="1" applyFont="1" applyFill="1" applyBorder="1" applyAlignment="1">
      <alignment horizontal="right" vertical="top" wrapText="1"/>
    </xf>
    <xf numFmtId="3" fontId="16" fillId="7" borderId="8" xfId="0" applyNumberFormat="1" applyFont="1" applyFill="1" applyBorder="1" applyAlignment="1">
      <alignment horizontal="right" vertical="top" wrapText="1"/>
    </xf>
    <xf numFmtId="0" fontId="17" fillId="8" borderId="5" xfId="0" applyFont="1" applyFill="1" applyBorder="1" applyAlignment="1">
      <alignment horizontal="center" vertical="top" wrapText="1"/>
    </xf>
    <xf numFmtId="0" fontId="17" fillId="8" borderId="6" xfId="0" quotePrefix="1" applyFont="1" applyFill="1" applyBorder="1" applyAlignment="1">
      <alignment horizontal="center" vertical="top" wrapText="1"/>
    </xf>
    <xf numFmtId="3" fontId="18" fillId="8" borderId="6" xfId="0" applyNumberFormat="1" applyFont="1" applyFill="1" applyBorder="1" applyAlignment="1">
      <alignment horizontal="right" vertical="top" wrapText="1"/>
    </xf>
    <xf numFmtId="3" fontId="18" fillId="8" borderId="8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quotePrefix="1" applyFont="1" applyBorder="1" applyAlignment="1">
      <alignment horizontal="center" vertical="top" wrapText="1"/>
    </xf>
    <xf numFmtId="3" fontId="19" fillId="0" borderId="6" xfId="0" applyNumberFormat="1" applyFont="1" applyBorder="1" applyAlignment="1">
      <alignment horizontal="right" vertical="top" wrapText="1"/>
    </xf>
    <xf numFmtId="3" fontId="19" fillId="0" borderId="8" xfId="0" applyNumberFormat="1" applyFont="1" applyBorder="1" applyAlignment="1">
      <alignment horizontal="right" vertical="top" wrapText="1"/>
    </xf>
    <xf numFmtId="0" fontId="5" fillId="7" borderId="5" xfId="0" applyFont="1" applyFill="1" applyBorder="1" applyAlignment="1">
      <alignment horizontal="center" vertical="top" wrapText="1"/>
    </xf>
    <xf numFmtId="3" fontId="19" fillId="0" borderId="6" xfId="0" applyNumberFormat="1" applyFont="1" applyBorder="1" applyAlignment="1">
      <alignment horizontal="center" vertical="top" wrapText="1"/>
    </xf>
    <xf numFmtId="3" fontId="20" fillId="0" borderId="6" xfId="0" applyNumberFormat="1" applyFont="1" applyBorder="1" applyAlignment="1">
      <alignment horizontal="center" vertical="top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vertical="top" wrapText="1"/>
    </xf>
    <xf numFmtId="3" fontId="21" fillId="0" borderId="6" xfId="0" applyNumberFormat="1" applyFont="1" applyBorder="1" applyAlignment="1">
      <alignment vertical="top"/>
    </xf>
    <xf numFmtId="3" fontId="21" fillId="0" borderId="8" xfId="0" applyNumberFormat="1" applyFont="1" applyBorder="1"/>
    <xf numFmtId="0" fontId="2" fillId="0" borderId="6" xfId="0" applyFont="1" applyBorder="1" applyAlignment="1">
      <alignment horizontal="center" vertical="top" wrapText="1"/>
    </xf>
    <xf numFmtId="0" fontId="17" fillId="8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right" vertical="top" wrapText="1"/>
    </xf>
    <xf numFmtId="3" fontId="16" fillId="0" borderId="6" xfId="0" applyNumberFormat="1" applyFont="1" applyBorder="1" applyAlignment="1">
      <alignment horizontal="right" vertical="top" wrapText="1"/>
    </xf>
    <xf numFmtId="3" fontId="16" fillId="0" borderId="8" xfId="0" applyNumberFormat="1" applyFont="1" applyBorder="1" applyAlignment="1">
      <alignment horizontal="right" vertical="top" wrapText="1"/>
    </xf>
    <xf numFmtId="0" fontId="2" fillId="6" borderId="6" xfId="0" applyFont="1" applyFill="1" applyBorder="1" applyAlignment="1">
      <alignment horizontal="center" vertical="top" wrapText="1"/>
    </xf>
    <xf numFmtId="3" fontId="15" fillId="6" borderId="6" xfId="0" applyNumberFormat="1" applyFont="1" applyFill="1" applyBorder="1" applyAlignment="1">
      <alignment horizontal="right" vertical="top" wrapText="1"/>
    </xf>
    <xf numFmtId="3" fontId="15" fillId="7" borderId="6" xfId="0" applyNumberFormat="1" applyFont="1" applyFill="1" applyBorder="1" applyAlignment="1">
      <alignment horizontal="right" vertical="top" wrapText="1"/>
    </xf>
    <xf numFmtId="0" fontId="23" fillId="8" borderId="5" xfId="0" applyFont="1" applyFill="1" applyBorder="1" applyAlignment="1">
      <alignment vertical="top" wrapText="1"/>
    </xf>
    <xf numFmtId="3" fontId="24" fillId="8" borderId="6" xfId="0" applyNumberFormat="1" applyFont="1" applyFill="1" applyBorder="1" applyAlignment="1">
      <alignment horizontal="right" vertical="top" wrapText="1"/>
    </xf>
    <xf numFmtId="0" fontId="19" fillId="0" borderId="5" xfId="0" applyFont="1" applyBorder="1" applyAlignment="1">
      <alignment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3" fontId="19" fillId="6" borderId="6" xfId="0" applyNumberFormat="1" applyFont="1" applyFill="1" applyBorder="1" applyAlignment="1">
      <alignment horizontal="center" vertical="top" wrapText="1"/>
    </xf>
    <xf numFmtId="3" fontId="20" fillId="6" borderId="6" xfId="0" applyNumberFormat="1" applyFont="1" applyFill="1" applyBorder="1" applyAlignment="1">
      <alignment horizontal="center" vertical="top" wrapText="1"/>
    </xf>
    <xf numFmtId="3" fontId="20" fillId="6" borderId="6" xfId="0" applyNumberFormat="1" applyFont="1" applyFill="1" applyBorder="1" applyAlignment="1">
      <alignment horizontal="center" vertical="center" wrapText="1"/>
    </xf>
    <xf numFmtId="3" fontId="20" fillId="6" borderId="6" xfId="0" applyNumberFormat="1" applyFont="1" applyFill="1" applyBorder="1" applyAlignment="1">
      <alignment vertical="top" wrapText="1"/>
    </xf>
    <xf numFmtId="3" fontId="19" fillId="6" borderId="6" xfId="0" applyNumberFormat="1" applyFont="1" applyFill="1" applyBorder="1" applyAlignment="1">
      <alignment vertical="top" wrapText="1"/>
    </xf>
    <xf numFmtId="3" fontId="21" fillId="6" borderId="6" xfId="0" applyNumberFormat="1" applyFont="1" applyFill="1" applyBorder="1" applyAlignment="1">
      <alignment vertical="top"/>
    </xf>
    <xf numFmtId="3" fontId="21" fillId="6" borderId="8" xfId="0" applyNumberFormat="1" applyFont="1" applyFill="1" applyBorder="1"/>
    <xf numFmtId="0" fontId="25" fillId="0" borderId="5" xfId="0" applyFont="1" applyBorder="1" applyAlignment="1">
      <alignment vertical="top" wrapText="1"/>
    </xf>
    <xf numFmtId="0" fontId="2" fillId="0" borderId="6" xfId="0" quotePrefix="1" applyFont="1" applyBorder="1" applyAlignment="1">
      <alignment horizontal="center" vertical="top"/>
    </xf>
    <xf numFmtId="3" fontId="21" fillId="0" borderId="6" xfId="0" applyNumberFormat="1" applyFont="1" applyBorder="1" applyAlignment="1">
      <alignment horizontal="center" vertical="top"/>
    </xf>
    <xf numFmtId="3" fontId="21" fillId="0" borderId="6" xfId="0" applyNumberFormat="1" applyFont="1" applyBorder="1"/>
    <xf numFmtId="3" fontId="21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top" wrapText="1"/>
    </xf>
    <xf numFmtId="0" fontId="25" fillId="0" borderId="5" xfId="0" applyFont="1" applyBorder="1" applyAlignment="1">
      <alignment horizontal="left" wrapText="1"/>
    </xf>
    <xf numFmtId="3" fontId="16" fillId="5" borderId="6" xfId="0" applyNumberFormat="1" applyFont="1" applyFill="1" applyBorder="1" applyAlignment="1">
      <alignment horizontal="right" vertical="center" wrapText="1"/>
    </xf>
    <xf numFmtId="3" fontId="15" fillId="5" borderId="6" xfId="0" applyNumberFormat="1" applyFont="1" applyFill="1" applyBorder="1" applyAlignment="1">
      <alignment horizontal="right" vertical="center" wrapText="1"/>
    </xf>
    <xf numFmtId="3" fontId="15" fillId="5" borderId="8" xfId="0" applyNumberFormat="1" applyFont="1" applyFill="1" applyBorder="1" applyAlignment="1">
      <alignment horizontal="right" vertical="center" wrapText="1"/>
    </xf>
    <xf numFmtId="3" fontId="16" fillId="6" borderId="6" xfId="0" applyNumberFormat="1" applyFont="1" applyFill="1" applyBorder="1" applyAlignment="1">
      <alignment horizontal="right" vertical="center" wrapText="1"/>
    </xf>
    <xf numFmtId="3" fontId="16" fillId="6" borderId="8" xfId="0" applyNumberFormat="1" applyFont="1" applyFill="1" applyBorder="1" applyAlignment="1">
      <alignment horizontal="right" vertical="center" wrapText="1"/>
    </xf>
    <xf numFmtId="3" fontId="16" fillId="7" borderId="6" xfId="0" applyNumberFormat="1" applyFont="1" applyFill="1" applyBorder="1" applyAlignment="1">
      <alignment horizontal="right" vertical="center" wrapText="1"/>
    </xf>
    <xf numFmtId="3" fontId="16" fillId="7" borderId="8" xfId="0" applyNumberFormat="1" applyFont="1" applyFill="1" applyBorder="1" applyAlignment="1">
      <alignment horizontal="right" vertical="center" wrapText="1"/>
    </xf>
    <xf numFmtId="3" fontId="18" fillId="8" borderId="6" xfId="0" applyNumberFormat="1" applyFont="1" applyFill="1" applyBorder="1" applyAlignment="1">
      <alignment horizontal="right" vertical="center" wrapText="1"/>
    </xf>
    <xf numFmtId="3" fontId="18" fillId="8" borderId="8" xfId="0" applyNumberFormat="1" applyFont="1" applyFill="1" applyBorder="1" applyAlignment="1">
      <alignment horizontal="right" vertical="center" wrapText="1"/>
    </xf>
    <xf numFmtId="3" fontId="2" fillId="0" borderId="6" xfId="0" quotePrefix="1" applyNumberFormat="1" applyFont="1" applyBorder="1" applyAlignment="1">
      <alignment horizontal="center" vertical="top" wrapText="1"/>
    </xf>
    <xf numFmtId="3" fontId="2" fillId="0" borderId="8" xfId="0" quotePrefix="1" applyNumberFormat="1" applyFont="1" applyBorder="1" applyAlignment="1">
      <alignment horizontal="center" vertical="top" wrapText="1"/>
    </xf>
    <xf numFmtId="3" fontId="16" fillId="7" borderId="6" xfId="0" applyNumberFormat="1" applyFont="1" applyFill="1" applyBorder="1" applyAlignment="1">
      <alignment vertical="center" wrapText="1"/>
    </xf>
    <xf numFmtId="3" fontId="16" fillId="7" borderId="8" xfId="0" applyNumberFormat="1" applyFont="1" applyFill="1" applyBorder="1" applyAlignment="1">
      <alignment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right" vertical="center" wrapText="1"/>
    </xf>
    <xf numFmtId="3" fontId="20" fillId="0" borderId="6" xfId="0" applyNumberFormat="1" applyFont="1" applyBorder="1" applyAlignment="1">
      <alignment horizontal="right" vertical="center" wrapText="1"/>
    </xf>
    <xf numFmtId="3" fontId="21" fillId="0" borderId="8" xfId="0" applyNumberFormat="1" applyFont="1" applyBorder="1" applyAlignment="1">
      <alignment horizontal="center" vertical="center"/>
    </xf>
    <xf numFmtId="3" fontId="16" fillId="7" borderId="6" xfId="0" applyNumberFormat="1" applyFont="1" applyFill="1" applyBorder="1" applyAlignment="1">
      <alignment horizontal="center" vertical="center" wrapText="1"/>
    </xf>
    <xf numFmtId="3" fontId="27" fillId="7" borderId="6" xfId="0" applyNumberFormat="1" applyFont="1" applyFill="1" applyBorder="1" applyAlignment="1">
      <alignment horizontal="right" vertical="center" wrapText="1"/>
    </xf>
    <xf numFmtId="3" fontId="27" fillId="7" borderId="8" xfId="0" applyNumberFormat="1" applyFont="1" applyFill="1" applyBorder="1" applyAlignment="1">
      <alignment horizontal="right" vertical="center" wrapText="1"/>
    </xf>
    <xf numFmtId="3" fontId="20" fillId="9" borderId="8" xfId="0" applyNumberFormat="1" applyFont="1" applyFill="1" applyBorder="1" applyAlignment="1">
      <alignment horizontal="right" vertical="center" wrapText="1"/>
    </xf>
    <xf numFmtId="3" fontId="21" fillId="0" borderId="8" xfId="0" applyNumberFormat="1" applyFont="1" applyBorder="1" applyAlignment="1">
      <alignment horizontal="right" vertical="center"/>
    </xf>
    <xf numFmtId="3" fontId="18" fillId="8" borderId="6" xfId="0" applyNumberFormat="1" applyFont="1" applyFill="1" applyBorder="1" applyAlignment="1">
      <alignment vertical="center" wrapText="1"/>
    </xf>
    <xf numFmtId="3" fontId="18" fillId="8" borderId="8" xfId="0" applyNumberFormat="1" applyFont="1" applyFill="1" applyBorder="1" applyAlignment="1">
      <alignment vertical="center" wrapText="1"/>
    </xf>
    <xf numFmtId="3" fontId="21" fillId="9" borderId="8" xfId="0" applyNumberFormat="1" applyFont="1" applyFill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 wrapText="1"/>
    </xf>
    <xf numFmtId="3" fontId="21" fillId="0" borderId="6" xfId="0" applyNumberFormat="1" applyFont="1" applyBorder="1" applyAlignment="1">
      <alignment horizontal="right" vertical="center"/>
    </xf>
    <xf numFmtId="3" fontId="19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3" fontId="20" fillId="0" borderId="6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21" fillId="0" borderId="8" xfId="0" applyNumberFormat="1" applyFont="1" applyBorder="1" applyAlignment="1">
      <alignment vertical="center"/>
    </xf>
    <xf numFmtId="3" fontId="20" fillId="3" borderId="6" xfId="0" applyNumberFormat="1" applyFont="1" applyFill="1" applyBorder="1" applyAlignment="1">
      <alignment horizontal="center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3" fontId="27" fillId="6" borderId="6" xfId="0" applyNumberFormat="1" applyFont="1" applyFill="1" applyBorder="1" applyAlignment="1">
      <alignment horizontal="right" vertical="center" wrapText="1"/>
    </xf>
    <xf numFmtId="3" fontId="28" fillId="6" borderId="8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wrapText="1"/>
    </xf>
    <xf numFmtId="0" fontId="15" fillId="5" borderId="5" xfId="0" applyFont="1" applyFill="1" applyBorder="1" applyAlignment="1">
      <alignment horizontal="center" vertical="top" wrapText="1"/>
    </xf>
    <xf numFmtId="3" fontId="16" fillId="5" borderId="8" xfId="0" applyNumberFormat="1" applyFont="1" applyFill="1" applyBorder="1" applyAlignment="1">
      <alignment horizontal="right" vertical="center" wrapText="1"/>
    </xf>
    <xf numFmtId="3" fontId="21" fillId="7" borderId="8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justify" wrapText="1"/>
    </xf>
    <xf numFmtId="0" fontId="5" fillId="7" borderId="6" xfId="0" quotePrefix="1" applyFont="1" applyFill="1" applyBorder="1" applyAlignment="1">
      <alignment horizontal="center" vertical="top" wrapText="1"/>
    </xf>
    <xf numFmtId="0" fontId="30" fillId="8" borderId="6" xfId="0" quotePrefix="1" applyFont="1" applyFill="1" applyBorder="1" applyAlignment="1">
      <alignment horizontal="center" vertical="top" wrapText="1"/>
    </xf>
    <xf numFmtId="0" fontId="10" fillId="0" borderId="6" xfId="0" quotePrefix="1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9" fillId="7" borderId="5" xfId="0" applyFont="1" applyFill="1" applyBorder="1" applyAlignment="1">
      <alignment horizontal="center" vertical="top" wrapText="1"/>
    </xf>
    <xf numFmtId="3" fontId="15" fillId="7" borderId="6" xfId="0" applyNumberFormat="1" applyFont="1" applyFill="1" applyBorder="1" applyAlignment="1">
      <alignment horizontal="right" vertical="center" wrapText="1"/>
    </xf>
    <xf numFmtId="3" fontId="24" fillId="8" borderId="6" xfId="0" applyNumberFormat="1" applyFont="1" applyFill="1" applyBorder="1" applyAlignment="1">
      <alignment horizontal="right" vertical="center" wrapText="1"/>
    </xf>
    <xf numFmtId="0" fontId="17" fillId="8" borderId="5" xfId="0" applyFont="1" applyFill="1" applyBorder="1" applyAlignment="1">
      <alignment horizontal="left" vertical="top" wrapText="1"/>
    </xf>
    <xf numFmtId="3" fontId="21" fillId="0" borderId="6" xfId="0" applyNumberFormat="1" applyFont="1" applyBorder="1" applyAlignment="1">
      <alignment horizontal="right" vertical="center" wrapText="1"/>
    </xf>
    <xf numFmtId="3" fontId="19" fillId="6" borderId="6" xfId="0" applyNumberFormat="1" applyFont="1" applyFill="1" applyBorder="1" applyAlignment="1">
      <alignment horizontal="right" vertical="center" wrapText="1"/>
    </xf>
    <xf numFmtId="3" fontId="20" fillId="6" borderId="6" xfId="0" applyNumberFormat="1" applyFont="1" applyFill="1" applyBorder="1" applyAlignment="1">
      <alignment horizontal="right" vertical="center" wrapText="1"/>
    </xf>
    <xf numFmtId="3" fontId="21" fillId="6" borderId="8" xfId="0" applyNumberFormat="1" applyFont="1" applyFill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left" wrapText="1"/>
    </xf>
    <xf numFmtId="0" fontId="2" fillId="0" borderId="11" xfId="0" quotePrefix="1" applyFont="1" applyBorder="1" applyAlignment="1">
      <alignment horizontal="center" vertical="top"/>
    </xf>
    <xf numFmtId="3" fontId="21" fillId="0" borderId="11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 wrapText="1"/>
    </xf>
    <xf numFmtId="3" fontId="20" fillId="0" borderId="11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top"/>
    </xf>
    <xf numFmtId="3" fontId="21" fillId="0" borderId="1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0" applyFont="1"/>
    <xf numFmtId="3" fontId="2" fillId="0" borderId="6" xfId="0" quotePrefix="1" applyNumberFormat="1" applyFont="1" applyBorder="1" applyAlignment="1">
      <alignment horizontal="right" vertical="top" wrapText="1"/>
    </xf>
    <xf numFmtId="3" fontId="17" fillId="8" borderId="6" xfId="0" quotePrefix="1" applyNumberFormat="1" applyFont="1" applyFill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17" fillId="8" borderId="6" xfId="0" quotePrefix="1" applyFont="1" applyFill="1" applyBorder="1" applyAlignment="1">
      <alignment horizontal="right" vertical="top" wrapText="1"/>
    </xf>
    <xf numFmtId="0" fontId="2" fillId="0" borderId="6" xfId="0" quotePrefix="1" applyFont="1" applyBorder="1" applyAlignment="1">
      <alignment horizontal="right" vertical="top" wrapText="1"/>
    </xf>
    <xf numFmtId="3" fontId="16" fillId="7" borderId="6" xfId="0" quotePrefix="1" applyNumberFormat="1" applyFont="1" applyFill="1" applyBorder="1" applyAlignment="1">
      <alignment horizontal="right" vertical="top" wrapText="1"/>
    </xf>
    <xf numFmtId="3" fontId="32" fillId="0" borderId="6" xfId="0" applyNumberFormat="1" applyFont="1" applyBorder="1" applyAlignment="1">
      <alignment horizontal="right" vertical="center" wrapText="1"/>
    </xf>
    <xf numFmtId="3" fontId="21" fillId="0" borderId="6" xfId="0" quotePrefix="1" applyNumberFormat="1" applyFont="1" applyBorder="1" applyAlignment="1">
      <alignment horizontal="right" vertical="top" wrapText="1"/>
    </xf>
    <xf numFmtId="3" fontId="19" fillId="0" borderId="6" xfId="0" quotePrefix="1" applyNumberFormat="1" applyFont="1" applyBorder="1" applyAlignment="1">
      <alignment horizontal="center" vertical="top" wrapText="1"/>
    </xf>
    <xf numFmtId="3" fontId="16" fillId="0" borderId="6" xfId="0" applyNumberFormat="1" applyFont="1" applyBorder="1" applyAlignment="1">
      <alignment horizontal="right" vertical="center" wrapText="1"/>
    </xf>
    <xf numFmtId="3" fontId="20" fillId="0" borderId="8" xfId="0" applyNumberFormat="1" applyFont="1" applyBorder="1" applyAlignment="1">
      <alignment horizontal="right" vertical="center" wrapText="1"/>
    </xf>
    <xf numFmtId="3" fontId="18" fillId="0" borderId="6" xfId="0" applyNumberFormat="1" applyFont="1" applyBorder="1" applyAlignment="1">
      <alignment horizontal="right" vertical="center" wrapText="1"/>
    </xf>
    <xf numFmtId="3" fontId="18" fillId="0" borderId="8" xfId="0" applyNumberFormat="1" applyFont="1" applyBorder="1" applyAlignment="1">
      <alignment horizontal="right" vertical="center" wrapText="1"/>
    </xf>
    <xf numFmtId="3" fontId="16" fillId="5" borderId="6" xfId="0" applyNumberFormat="1" applyFont="1" applyFill="1" applyBorder="1" applyAlignment="1">
      <alignment vertical="center" wrapText="1"/>
    </xf>
    <xf numFmtId="3" fontId="16" fillId="6" borderId="6" xfId="0" applyNumberFormat="1" applyFont="1" applyFill="1" applyBorder="1" applyAlignment="1">
      <alignment vertical="center" wrapText="1"/>
    </xf>
    <xf numFmtId="3" fontId="2" fillId="0" borderId="6" xfId="0" quotePrefix="1" applyNumberFormat="1" applyFont="1" applyBorder="1" applyAlignment="1">
      <alignment vertical="top" wrapText="1"/>
    </xf>
    <xf numFmtId="3" fontId="20" fillId="9" borderId="6" xfId="0" applyNumberFormat="1" applyFont="1" applyFill="1" applyBorder="1" applyAlignment="1">
      <alignment vertical="center" wrapText="1"/>
    </xf>
    <xf numFmtId="3" fontId="27" fillId="7" borderId="6" xfId="0" applyNumberFormat="1" applyFont="1" applyFill="1" applyBorder="1" applyAlignment="1">
      <alignment vertical="center" wrapText="1"/>
    </xf>
    <xf numFmtId="3" fontId="21" fillId="9" borderId="6" xfId="0" applyNumberFormat="1" applyFont="1" applyFill="1" applyBorder="1" applyAlignment="1">
      <alignment vertical="top"/>
    </xf>
    <xf numFmtId="3" fontId="21" fillId="0" borderId="6" xfId="0" applyNumberFormat="1" applyFont="1" applyBorder="1" applyAlignment="1">
      <alignment vertical="center"/>
    </xf>
    <xf numFmtId="3" fontId="20" fillId="3" borderId="6" xfId="0" applyNumberFormat="1" applyFont="1" applyFill="1" applyBorder="1" applyAlignment="1">
      <alignment vertical="center" wrapText="1"/>
    </xf>
    <xf numFmtId="3" fontId="28" fillId="6" borderId="6" xfId="0" applyNumberFormat="1" applyFont="1" applyFill="1" applyBorder="1" applyAlignment="1">
      <alignment vertical="top"/>
    </xf>
    <xf numFmtId="3" fontId="18" fillId="0" borderId="6" xfId="0" applyNumberFormat="1" applyFont="1" applyBorder="1" applyAlignment="1">
      <alignment vertical="center" wrapText="1"/>
    </xf>
    <xf numFmtId="0" fontId="5" fillId="7" borderId="13" xfId="0" applyFont="1" applyFill="1" applyBorder="1" applyAlignment="1">
      <alignment horizontal="center" vertical="top" wrapText="1"/>
    </xf>
    <xf numFmtId="0" fontId="3" fillId="7" borderId="7" xfId="0" quotePrefix="1" applyFont="1" applyFill="1" applyBorder="1" applyAlignment="1">
      <alignment horizontal="center" vertical="top" wrapText="1"/>
    </xf>
    <xf numFmtId="3" fontId="16" fillId="7" borderId="7" xfId="0" applyNumberFormat="1" applyFont="1" applyFill="1" applyBorder="1" applyAlignment="1">
      <alignment horizontal="right" vertical="center" wrapText="1"/>
    </xf>
    <xf numFmtId="3" fontId="16" fillId="7" borderId="7" xfId="0" applyNumberFormat="1" applyFont="1" applyFill="1" applyBorder="1" applyAlignment="1">
      <alignment vertical="center" wrapText="1"/>
    </xf>
    <xf numFmtId="3" fontId="16" fillId="7" borderId="14" xfId="0" applyNumberFormat="1" applyFont="1" applyFill="1" applyBorder="1" applyAlignment="1">
      <alignment horizontal="right" vertical="center" wrapText="1"/>
    </xf>
    <xf numFmtId="0" fontId="22" fillId="3" borderId="15" xfId="0" applyFont="1" applyFill="1" applyBorder="1" applyAlignment="1">
      <alignment vertical="center" wrapText="1"/>
    </xf>
    <xf numFmtId="0" fontId="1" fillId="10" borderId="16" xfId="0" applyFont="1" applyFill="1" applyBorder="1" applyAlignment="1">
      <alignment vertical="center" wrapText="1"/>
    </xf>
    <xf numFmtId="3" fontId="19" fillId="3" borderId="8" xfId="0" applyNumberFormat="1" applyFont="1" applyFill="1" applyBorder="1" applyAlignment="1">
      <alignment horizontal="right" vertical="top" wrapText="1"/>
    </xf>
    <xf numFmtId="3" fontId="20" fillId="0" borderId="8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quotePrefix="1" applyFont="1" applyBorder="1" applyAlignment="1">
      <alignment horizontal="center" vertical="top" wrapText="1"/>
    </xf>
    <xf numFmtId="0" fontId="17" fillId="0" borderId="6" xfId="0" quotePrefix="1" applyFont="1" applyBorder="1" applyAlignment="1">
      <alignment horizontal="right" vertical="top" wrapText="1"/>
    </xf>
    <xf numFmtId="3" fontId="20" fillId="0" borderId="11" xfId="0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 wrapText="1"/>
    </xf>
    <xf numFmtId="3" fontId="18" fillId="8" borderId="6" xfId="0" quotePrefix="1" applyNumberFormat="1" applyFont="1" applyFill="1" applyBorder="1" applyAlignment="1">
      <alignment horizontal="center" vertical="top" wrapText="1"/>
    </xf>
    <xf numFmtId="3" fontId="19" fillId="0" borderId="6" xfId="0" quotePrefix="1" applyNumberFormat="1" applyFont="1" applyBorder="1" applyAlignment="1">
      <alignment horizontal="right" vertical="top" wrapText="1"/>
    </xf>
    <xf numFmtId="3" fontId="28" fillId="7" borderId="6" xfId="0" applyNumberFormat="1" applyFont="1" applyFill="1" applyBorder="1" applyAlignment="1">
      <alignment vertical="center" wrapText="1"/>
    </xf>
    <xf numFmtId="3" fontId="28" fillId="7" borderId="8" xfId="0" applyNumberFormat="1" applyFont="1" applyFill="1" applyBorder="1" applyAlignment="1">
      <alignment vertical="center" wrapText="1"/>
    </xf>
    <xf numFmtId="3" fontId="33" fillId="8" borderId="6" xfId="0" applyNumberFormat="1" applyFont="1" applyFill="1" applyBorder="1" applyAlignment="1">
      <alignment vertical="center" wrapText="1"/>
    </xf>
    <xf numFmtId="3" fontId="33" fillId="8" borderId="8" xfId="0" applyNumberFormat="1" applyFont="1" applyFill="1" applyBorder="1" applyAlignment="1">
      <alignment vertical="center" wrapText="1"/>
    </xf>
    <xf numFmtId="3" fontId="21" fillId="0" borderId="6" xfId="0" quotePrefix="1" applyNumberFormat="1" applyFont="1" applyBorder="1" applyAlignment="1">
      <alignment vertical="top" wrapText="1"/>
    </xf>
    <xf numFmtId="3" fontId="21" fillId="0" borderId="8" xfId="0" quotePrefix="1" applyNumberFormat="1" applyFont="1" applyBorder="1" applyAlignment="1">
      <alignment vertical="top" wrapText="1"/>
    </xf>
    <xf numFmtId="3" fontId="28" fillId="7" borderId="6" xfId="0" quotePrefix="1" applyNumberFormat="1" applyFont="1" applyFill="1" applyBorder="1" applyAlignment="1">
      <alignment vertical="top" wrapText="1"/>
    </xf>
    <xf numFmtId="0" fontId="21" fillId="0" borderId="6" xfId="0" quotePrefix="1" applyFont="1" applyBorder="1" applyAlignment="1">
      <alignment vertical="top" wrapText="1"/>
    </xf>
    <xf numFmtId="3" fontId="21" fillId="0" borderId="6" xfId="0" applyNumberFormat="1" applyFont="1" applyBorder="1" applyAlignment="1">
      <alignment vertical="center" wrapText="1"/>
    </xf>
    <xf numFmtId="3" fontId="32" fillId="0" borderId="6" xfId="0" applyNumberFormat="1" applyFont="1" applyBorder="1" applyAlignment="1">
      <alignment vertical="center" wrapText="1"/>
    </xf>
    <xf numFmtId="3" fontId="20" fillId="0" borderId="8" xfId="0" applyNumberFormat="1" applyFont="1" applyBorder="1" applyAlignment="1">
      <alignment vertical="center" wrapText="1"/>
    </xf>
    <xf numFmtId="3" fontId="19" fillId="0" borderId="8" xfId="0" quotePrefix="1" applyNumberFormat="1" applyFont="1" applyBorder="1" applyAlignment="1">
      <alignment horizontal="right" vertical="top" wrapText="1"/>
    </xf>
    <xf numFmtId="3" fontId="16" fillId="7" borderId="6" xfId="0" applyNumberFormat="1" applyFont="1" applyFill="1" applyBorder="1" applyAlignment="1">
      <alignment vertical="top" wrapText="1"/>
    </xf>
    <xf numFmtId="3" fontId="16" fillId="7" borderId="8" xfId="0" applyNumberFormat="1" applyFont="1" applyFill="1" applyBorder="1" applyAlignment="1">
      <alignment vertical="top" wrapText="1"/>
    </xf>
    <xf numFmtId="3" fontId="19" fillId="0" borderId="8" xfId="0" applyNumberFormat="1" applyFont="1" applyBorder="1" applyAlignment="1">
      <alignment vertical="top" wrapText="1"/>
    </xf>
    <xf numFmtId="3" fontId="18" fillId="8" borderId="6" xfId="0" applyNumberFormat="1" applyFont="1" applyFill="1" applyBorder="1" applyAlignment="1">
      <alignment vertical="top" wrapText="1"/>
    </xf>
    <xf numFmtId="3" fontId="18" fillId="8" borderId="8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</cellXfs>
  <cellStyles count="2">
    <cellStyle name="Normal" xfId="0" builtinId="0"/>
    <cellStyle name="Normal_mach31" xfId="1" xr:uid="{F75B5648-7618-4F16-917E-188B45B5A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rezia.Borbei\Downloads\1%2002-%2051,54,55,70,83,84%20IV%202024(1).xls" TargetMode="External"/><Relationship Id="rId1" Type="http://schemas.openxmlformats.org/officeDocument/2006/relationships/externalLinkPath" Target="/Terezia.Borbei/Downloads/1%2002-%2051,54,55,70,83,84%20IV%202024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>
        <row r="1">
          <cell r="B1" t="str">
            <v>la data de  31.12.2024</v>
          </cell>
        </row>
      </sheetData>
      <sheetData sheetId="2"/>
      <sheetData sheetId="3"/>
      <sheetData sheetId="4"/>
      <sheetData sheetId="5"/>
      <sheetData sheetId="6">
        <row r="9">
          <cell r="F9" t="str">
            <v xml:space="preserve">Credite  bugetare  initiale </v>
          </cell>
          <cell r="G9" t="str">
            <v>Credite bugetare finale</v>
          </cell>
        </row>
        <row r="12">
          <cell r="D12">
            <v>0</v>
          </cell>
          <cell r="F12">
            <v>42532000</v>
          </cell>
          <cell r="G12">
            <v>44699608</v>
          </cell>
          <cell r="H12">
            <v>43763753</v>
          </cell>
          <cell r="I12">
            <v>43763753</v>
          </cell>
          <cell r="J12">
            <v>43763753</v>
          </cell>
          <cell r="K12">
            <v>0</v>
          </cell>
          <cell r="L12">
            <v>43779202</v>
          </cell>
        </row>
        <row r="186">
          <cell r="F186">
            <v>0</v>
          </cell>
          <cell r="G186">
            <v>15000</v>
          </cell>
          <cell r="H186">
            <v>10543</v>
          </cell>
          <cell r="I186">
            <v>10543</v>
          </cell>
          <cell r="J186">
            <v>10543</v>
          </cell>
          <cell r="K186">
            <v>0</v>
          </cell>
          <cell r="L186">
            <v>571099</v>
          </cell>
        </row>
      </sheetData>
      <sheetData sheetId="7">
        <row r="9">
          <cell r="L9">
            <v>3020000</v>
          </cell>
          <cell r="M9">
            <v>3485000</v>
          </cell>
          <cell r="N9">
            <v>3427063</v>
          </cell>
          <cell r="O9">
            <v>3427063</v>
          </cell>
          <cell r="P9">
            <v>3427063</v>
          </cell>
          <cell r="Q9">
            <v>0</v>
          </cell>
          <cell r="R9">
            <v>3451389</v>
          </cell>
        </row>
      </sheetData>
      <sheetData sheetId="8">
        <row r="9">
          <cell r="L9">
            <v>0</v>
          </cell>
          <cell r="M9">
            <v>700000</v>
          </cell>
          <cell r="N9">
            <v>631068</v>
          </cell>
          <cell r="O9">
            <v>631068</v>
          </cell>
          <cell r="P9">
            <v>631068</v>
          </cell>
          <cell r="Q9">
            <v>0</v>
          </cell>
          <cell r="R9">
            <v>539255</v>
          </cell>
        </row>
      </sheetData>
      <sheetData sheetId="9">
        <row r="186">
          <cell r="D186">
            <v>0</v>
          </cell>
          <cell r="E186">
            <v>210000</v>
          </cell>
          <cell r="F186">
            <v>0</v>
          </cell>
          <cell r="G186">
            <v>210000</v>
          </cell>
          <cell r="H186">
            <v>190706</v>
          </cell>
          <cell r="I186">
            <v>190706</v>
          </cell>
          <cell r="J186">
            <v>190706</v>
          </cell>
          <cell r="K186">
            <v>0</v>
          </cell>
          <cell r="L186">
            <v>8908</v>
          </cell>
        </row>
      </sheetData>
      <sheetData sheetId="10"/>
      <sheetData sheetId="11">
        <row r="12">
          <cell r="F12">
            <v>4442000</v>
          </cell>
          <cell r="G12">
            <v>4388500</v>
          </cell>
          <cell r="H12">
            <v>4130735</v>
          </cell>
          <cell r="I12">
            <v>4130735</v>
          </cell>
          <cell r="J12">
            <v>4130735</v>
          </cell>
          <cell r="K12">
            <v>0</v>
          </cell>
          <cell r="L12">
            <v>4189950</v>
          </cell>
        </row>
      </sheetData>
      <sheetData sheetId="12">
        <row r="12">
          <cell r="F12">
            <v>13750000</v>
          </cell>
          <cell r="G12">
            <v>13498557</v>
          </cell>
          <cell r="H12">
            <v>13262410</v>
          </cell>
          <cell r="I12">
            <v>13262410</v>
          </cell>
          <cell r="J12">
            <v>13262410</v>
          </cell>
          <cell r="K12">
            <v>0</v>
          </cell>
          <cell r="L12">
            <v>13313853</v>
          </cell>
        </row>
        <row r="184">
          <cell r="F184">
            <v>406400</v>
          </cell>
          <cell r="G184">
            <v>406400</v>
          </cell>
          <cell r="H184">
            <v>401971</v>
          </cell>
          <cell r="I184">
            <v>401971</v>
          </cell>
          <cell r="J184">
            <v>401971</v>
          </cell>
          <cell r="K184">
            <v>0</v>
          </cell>
          <cell r="L184">
            <v>401971</v>
          </cell>
        </row>
      </sheetData>
      <sheetData sheetId="13">
        <row r="12">
          <cell r="F12">
            <v>60000</v>
          </cell>
          <cell r="G12">
            <v>60000</v>
          </cell>
          <cell r="H12">
            <v>59596</v>
          </cell>
          <cell r="I12">
            <v>59596</v>
          </cell>
          <cell r="J12">
            <v>59596</v>
          </cell>
          <cell r="K12">
            <v>0</v>
          </cell>
          <cell r="L12">
            <v>41195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48919</v>
          </cell>
        </row>
      </sheetData>
      <sheetData sheetId="14"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49568</v>
          </cell>
        </row>
      </sheetData>
      <sheetData sheetId="15"/>
      <sheetData sheetId="16">
        <row r="31">
          <cell r="R31">
            <v>76</v>
          </cell>
        </row>
        <row r="38">
          <cell r="L38">
            <v>1630800</v>
          </cell>
          <cell r="M38">
            <v>1630800</v>
          </cell>
          <cell r="N38">
            <v>1630300</v>
          </cell>
          <cell r="O38">
            <v>1630300</v>
          </cell>
          <cell r="P38">
            <v>1630300</v>
          </cell>
          <cell r="R38">
            <v>1630300</v>
          </cell>
        </row>
      </sheetData>
      <sheetData sheetId="17"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</sheetData>
      <sheetData sheetId="18">
        <row r="9">
          <cell r="L9">
            <v>5754200</v>
          </cell>
          <cell r="M9">
            <v>7265000</v>
          </cell>
          <cell r="N9">
            <v>7255502</v>
          </cell>
          <cell r="O9">
            <v>7255502</v>
          </cell>
          <cell r="P9">
            <v>7255502</v>
          </cell>
          <cell r="Q9">
            <v>0</v>
          </cell>
          <cell r="R9">
            <v>7581775</v>
          </cell>
        </row>
        <row r="293">
          <cell r="L293">
            <v>83100</v>
          </cell>
          <cell r="M293">
            <v>83100</v>
          </cell>
          <cell r="N293">
            <v>81627</v>
          </cell>
          <cell r="O293">
            <v>81627</v>
          </cell>
          <cell r="P293">
            <v>81627</v>
          </cell>
          <cell r="Q293">
            <v>0</v>
          </cell>
          <cell r="R293">
            <v>5432</v>
          </cell>
        </row>
      </sheetData>
      <sheetData sheetId="19"/>
      <sheetData sheetId="20">
        <row r="190">
          <cell r="F190">
            <v>10815000</v>
          </cell>
          <cell r="G190">
            <v>1315000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</sheetData>
      <sheetData sheetId="21">
        <row r="11">
          <cell r="F11">
            <v>0</v>
          </cell>
          <cell r="G11">
            <v>7959135</v>
          </cell>
          <cell r="H11">
            <v>7932656</v>
          </cell>
          <cell r="I11">
            <v>7932656</v>
          </cell>
          <cell r="J11">
            <v>7932656</v>
          </cell>
          <cell r="K11">
            <v>0</v>
          </cell>
          <cell r="L11">
            <v>7938100</v>
          </cell>
        </row>
        <row r="254">
          <cell r="F254">
            <v>0</v>
          </cell>
          <cell r="G254">
            <v>6421</v>
          </cell>
          <cell r="H254">
            <v>5450</v>
          </cell>
          <cell r="I254">
            <v>5450</v>
          </cell>
          <cell r="J254">
            <v>5450</v>
          </cell>
          <cell r="K254">
            <v>0</v>
          </cell>
          <cell r="L254">
            <v>5450</v>
          </cell>
        </row>
      </sheetData>
      <sheetData sheetId="22">
        <row r="11">
          <cell r="F11">
            <v>6400000</v>
          </cell>
          <cell r="G11">
            <v>7499579</v>
          </cell>
          <cell r="H11">
            <v>7484979</v>
          </cell>
          <cell r="I11">
            <v>7484979</v>
          </cell>
          <cell r="J11">
            <v>7484979</v>
          </cell>
          <cell r="K11">
            <v>0</v>
          </cell>
          <cell r="L11">
            <v>7484979</v>
          </cell>
        </row>
        <row r="185">
          <cell r="D185">
            <v>1502000</v>
          </cell>
          <cell r="E185">
            <v>2000</v>
          </cell>
          <cell r="F185">
            <v>1502000</v>
          </cell>
          <cell r="G185">
            <v>8421</v>
          </cell>
          <cell r="H185">
            <v>5706</v>
          </cell>
          <cell r="I185">
            <v>5706</v>
          </cell>
          <cell r="J185">
            <v>5706</v>
          </cell>
          <cell r="K185">
            <v>0</v>
          </cell>
          <cell r="L185">
            <v>5450</v>
          </cell>
        </row>
      </sheetData>
      <sheetData sheetId="23"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4">
        <row r="11">
          <cell r="F11">
            <v>10100000</v>
          </cell>
          <cell r="G11">
            <v>13891000</v>
          </cell>
          <cell r="H11">
            <v>13887516</v>
          </cell>
          <cell r="I11">
            <v>13887516</v>
          </cell>
          <cell r="J11">
            <v>13887516</v>
          </cell>
          <cell r="K11">
            <v>0</v>
          </cell>
          <cell r="L11">
            <v>13750208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</sheetData>
      <sheetData sheetId="25">
        <row r="11">
          <cell r="F11">
            <v>10000000</v>
          </cell>
          <cell r="G11">
            <v>22645175</v>
          </cell>
          <cell r="H11">
            <v>21100279</v>
          </cell>
          <cell r="I11">
            <v>21100279</v>
          </cell>
          <cell r="J11">
            <v>21100279</v>
          </cell>
          <cell r="K11">
            <v>0</v>
          </cell>
          <cell r="L11">
            <v>21102012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260000</v>
          </cell>
          <cell r="H183">
            <v>254433</v>
          </cell>
          <cell r="I183">
            <v>254433</v>
          </cell>
          <cell r="J183">
            <v>254433</v>
          </cell>
          <cell r="K183">
            <v>0</v>
          </cell>
          <cell r="L183">
            <v>5337472</v>
          </cell>
        </row>
      </sheetData>
      <sheetData sheetId="26">
        <row r="11">
          <cell r="F11">
            <v>6500000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</sheetData>
      <sheetData sheetId="27">
        <row r="11">
          <cell r="F11">
            <v>280000</v>
          </cell>
          <cell r="G11">
            <v>395000</v>
          </cell>
          <cell r="H11">
            <v>319542</v>
          </cell>
          <cell r="I11">
            <v>319542</v>
          </cell>
          <cell r="J11">
            <v>319542</v>
          </cell>
          <cell r="K11">
            <v>0</v>
          </cell>
          <cell r="L11">
            <v>319542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</sheetData>
      <sheetData sheetId="28">
        <row r="280">
          <cell r="D280">
            <v>11574400</v>
          </cell>
          <cell r="E280">
            <v>9551100</v>
          </cell>
          <cell r="F280">
            <v>11574400</v>
          </cell>
          <cell r="G280">
            <v>9551100</v>
          </cell>
          <cell r="H280">
            <v>9008096</v>
          </cell>
          <cell r="I280">
            <v>9008096</v>
          </cell>
          <cell r="J280">
            <v>9008096</v>
          </cell>
          <cell r="K280">
            <v>0</v>
          </cell>
          <cell r="L280">
            <v>9618177</v>
          </cell>
        </row>
      </sheetData>
      <sheetData sheetId="29"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83">
          <cell r="D183">
            <v>3854620</v>
          </cell>
          <cell r="E183">
            <v>2848933</v>
          </cell>
          <cell r="F183">
            <v>3854620</v>
          </cell>
          <cell r="G183">
            <v>8448933</v>
          </cell>
          <cell r="H183">
            <v>7658053</v>
          </cell>
          <cell r="I183">
            <v>7658053</v>
          </cell>
          <cell r="J183">
            <v>7658053</v>
          </cell>
          <cell r="K183">
            <v>0</v>
          </cell>
          <cell r="L183">
            <v>5798011</v>
          </cell>
        </row>
      </sheetData>
      <sheetData sheetId="30"/>
      <sheetData sheetId="31"/>
      <sheetData sheetId="32">
        <row r="11">
          <cell r="F11">
            <v>11670000</v>
          </cell>
          <cell r="G11">
            <v>13059047</v>
          </cell>
          <cell r="H11">
            <v>12894242</v>
          </cell>
          <cell r="I11">
            <v>12894242</v>
          </cell>
          <cell r="J11">
            <v>12894242</v>
          </cell>
          <cell r="K11">
            <v>0</v>
          </cell>
          <cell r="L11">
            <v>12991501</v>
          </cell>
        </row>
        <row r="185">
          <cell r="F185">
            <v>118500</v>
          </cell>
          <cell r="G185">
            <v>121000</v>
          </cell>
          <cell r="H185">
            <v>63488</v>
          </cell>
          <cell r="I185">
            <v>63488</v>
          </cell>
          <cell r="J185">
            <v>63488</v>
          </cell>
          <cell r="K185">
            <v>0</v>
          </cell>
          <cell r="L185">
            <v>168214</v>
          </cell>
        </row>
      </sheetData>
      <sheetData sheetId="33"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29930</v>
          </cell>
        </row>
      </sheetData>
      <sheetData sheetId="34">
        <row r="184">
          <cell r="D184">
            <v>0</v>
          </cell>
          <cell r="E184">
            <v>0</v>
          </cell>
          <cell r="F184">
            <v>10000</v>
          </cell>
          <cell r="G184">
            <v>10000</v>
          </cell>
          <cell r="H184">
            <v>334</v>
          </cell>
          <cell r="I184">
            <v>334</v>
          </cell>
          <cell r="J184">
            <v>334</v>
          </cell>
          <cell r="K184">
            <v>0</v>
          </cell>
          <cell r="L184">
            <v>334</v>
          </cell>
        </row>
      </sheetData>
      <sheetData sheetId="35">
        <row r="11">
          <cell r="F11">
            <v>16000000</v>
          </cell>
          <cell r="G11">
            <v>17228000</v>
          </cell>
          <cell r="H11">
            <v>17226965</v>
          </cell>
          <cell r="I11">
            <v>17226965</v>
          </cell>
          <cell r="J11">
            <v>17226965</v>
          </cell>
          <cell r="K11">
            <v>0</v>
          </cell>
          <cell r="L11">
            <v>17615764</v>
          </cell>
        </row>
      </sheetData>
      <sheetData sheetId="36"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3">
          <cell r="F153">
            <v>32590000</v>
          </cell>
          <cell r="G153">
            <v>36159000</v>
          </cell>
          <cell r="H153">
            <v>36154373</v>
          </cell>
          <cell r="I153">
            <v>36154373</v>
          </cell>
          <cell r="J153">
            <v>36154373</v>
          </cell>
          <cell r="K153">
            <v>0</v>
          </cell>
          <cell r="L153">
            <v>37733190</v>
          </cell>
        </row>
        <row r="154">
          <cell r="F154">
            <v>200000</v>
          </cell>
          <cell r="G154">
            <v>205000</v>
          </cell>
          <cell r="H154">
            <v>181640</v>
          </cell>
          <cell r="I154">
            <v>181640</v>
          </cell>
          <cell r="J154">
            <v>181640</v>
          </cell>
          <cell r="K154">
            <v>0</v>
          </cell>
          <cell r="L154">
            <v>180000</v>
          </cell>
        </row>
        <row r="155">
          <cell r="I155">
            <v>0</v>
          </cell>
          <cell r="K155">
            <v>0</v>
          </cell>
        </row>
        <row r="156">
          <cell r="F156">
            <v>20000</v>
          </cell>
          <cell r="G156">
            <v>35000</v>
          </cell>
          <cell r="H156">
            <v>30000</v>
          </cell>
          <cell r="I156">
            <v>30000</v>
          </cell>
          <cell r="J156">
            <v>30000</v>
          </cell>
          <cell r="K156">
            <v>0</v>
          </cell>
          <cell r="L156">
            <v>30000</v>
          </cell>
        </row>
        <row r="157">
          <cell r="I157">
            <v>0</v>
          </cell>
          <cell r="K157">
            <v>0</v>
          </cell>
        </row>
        <row r="158">
          <cell r="F158">
            <v>9141000</v>
          </cell>
          <cell r="G158">
            <v>9141000</v>
          </cell>
          <cell r="H158">
            <v>8518404</v>
          </cell>
          <cell r="I158">
            <v>8518404</v>
          </cell>
          <cell r="J158">
            <v>8518404</v>
          </cell>
          <cell r="K158">
            <v>0</v>
          </cell>
          <cell r="L158">
            <v>8518404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86">
          <cell r="F186">
            <v>0</v>
          </cell>
          <cell r="G186">
            <v>-100</v>
          </cell>
          <cell r="H186">
            <v>-100</v>
          </cell>
          <cell r="I186">
            <v>-100</v>
          </cell>
          <cell r="J186">
            <v>-100</v>
          </cell>
          <cell r="K186">
            <v>0</v>
          </cell>
          <cell r="L186">
            <v>0</v>
          </cell>
        </row>
        <row r="189">
          <cell r="F189">
            <v>289000</v>
          </cell>
          <cell r="G189">
            <v>290000</v>
          </cell>
          <cell r="H189">
            <v>270725</v>
          </cell>
          <cell r="I189">
            <v>270725</v>
          </cell>
          <cell r="J189">
            <v>270725</v>
          </cell>
          <cell r="K189">
            <v>0</v>
          </cell>
          <cell r="L189">
            <v>4264</v>
          </cell>
        </row>
      </sheetData>
      <sheetData sheetId="37"/>
      <sheetData sheetId="38">
        <row r="9">
          <cell r="J9">
            <v>436600</v>
          </cell>
          <cell r="K9">
            <v>436600</v>
          </cell>
          <cell r="L9">
            <v>436600</v>
          </cell>
          <cell r="M9">
            <v>436600</v>
          </cell>
          <cell r="N9">
            <v>436035</v>
          </cell>
          <cell r="O9">
            <v>436035</v>
          </cell>
          <cell r="P9">
            <v>436035</v>
          </cell>
          <cell r="Q9">
            <v>0</v>
          </cell>
          <cell r="R9">
            <v>311147</v>
          </cell>
        </row>
        <row r="10"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4">
          <cell r="J54">
            <v>24996266</v>
          </cell>
          <cell r="K54">
            <v>19169289</v>
          </cell>
          <cell r="L54">
            <v>24996266</v>
          </cell>
          <cell r="M54">
            <v>19169289</v>
          </cell>
          <cell r="N54">
            <v>5034193</v>
          </cell>
          <cell r="O54">
            <v>5034193</v>
          </cell>
          <cell r="P54">
            <v>5034193</v>
          </cell>
          <cell r="Q54">
            <v>0</v>
          </cell>
          <cell r="R54">
            <v>5333</v>
          </cell>
        </row>
      </sheetData>
      <sheetData sheetId="39">
        <row r="9">
          <cell r="L9">
            <v>10590000</v>
          </cell>
          <cell r="M9">
            <v>8579000</v>
          </cell>
          <cell r="N9">
            <v>4468489</v>
          </cell>
          <cell r="O9">
            <v>4468489</v>
          </cell>
          <cell r="P9">
            <v>4468489</v>
          </cell>
          <cell r="Q9">
            <v>0</v>
          </cell>
          <cell r="R9">
            <v>200000</v>
          </cell>
        </row>
        <row r="21">
          <cell r="L21">
            <v>32909000</v>
          </cell>
          <cell r="M21">
            <v>32685000</v>
          </cell>
          <cell r="N21">
            <v>27629056</v>
          </cell>
          <cell r="O21">
            <v>27629056</v>
          </cell>
          <cell r="P21">
            <v>27629056</v>
          </cell>
          <cell r="Q21">
            <v>0</v>
          </cell>
          <cell r="R21">
            <v>-7970</v>
          </cell>
        </row>
      </sheetData>
      <sheetData sheetId="40">
        <row r="9">
          <cell r="L9">
            <v>10500000</v>
          </cell>
          <cell r="M9">
            <v>8500000</v>
          </cell>
          <cell r="N9">
            <v>8155133</v>
          </cell>
          <cell r="O9">
            <v>8155133</v>
          </cell>
          <cell r="P9">
            <v>8155133</v>
          </cell>
          <cell r="Q9">
            <v>0</v>
          </cell>
          <cell r="R9">
            <v>8155133</v>
          </cell>
        </row>
        <row r="19">
          <cell r="J19">
            <v>8132300</v>
          </cell>
          <cell r="K19">
            <v>9681135</v>
          </cell>
          <cell r="L19">
            <v>8132300</v>
          </cell>
          <cell r="M19">
            <v>9663800</v>
          </cell>
          <cell r="N19">
            <v>9028591</v>
          </cell>
          <cell r="O19">
            <v>9028591</v>
          </cell>
          <cell r="P19">
            <v>9028591</v>
          </cell>
          <cell r="Q19">
            <v>0</v>
          </cell>
          <cell r="R19">
            <v>10291289</v>
          </cell>
        </row>
      </sheetData>
      <sheetData sheetId="41">
        <row r="9">
          <cell r="L9">
            <v>15165000</v>
          </cell>
          <cell r="M9">
            <v>22156145</v>
          </cell>
          <cell r="N9">
            <v>19776136</v>
          </cell>
          <cell r="O9">
            <v>19776136</v>
          </cell>
          <cell r="P9">
            <v>19776136</v>
          </cell>
          <cell r="Q9">
            <v>0</v>
          </cell>
          <cell r="R9">
            <v>18793350</v>
          </cell>
        </row>
        <row r="40">
          <cell r="L40">
            <v>10774910</v>
          </cell>
          <cell r="M40">
            <v>7850855</v>
          </cell>
          <cell r="N40">
            <v>5888693</v>
          </cell>
          <cell r="O40">
            <v>5888693</v>
          </cell>
          <cell r="P40">
            <v>5888693</v>
          </cell>
          <cell r="Q40">
            <v>0</v>
          </cell>
          <cell r="R40">
            <v>3335673</v>
          </cell>
        </row>
      </sheetData>
      <sheetData sheetId="42">
        <row r="8">
          <cell r="L8">
            <v>0</v>
          </cell>
          <cell r="M8">
            <v>20000</v>
          </cell>
          <cell r="N8">
            <v>14287</v>
          </cell>
          <cell r="O8">
            <v>14287</v>
          </cell>
          <cell r="P8">
            <v>14287</v>
          </cell>
          <cell r="Q8">
            <v>0</v>
          </cell>
          <cell r="R8">
            <v>14686</v>
          </cell>
        </row>
        <row r="27">
          <cell r="M27">
            <v>322000</v>
          </cell>
          <cell r="N27">
            <v>400000</v>
          </cell>
          <cell r="O27">
            <v>227922</v>
          </cell>
          <cell r="P27">
            <v>227922</v>
          </cell>
          <cell r="Q27">
            <v>227922</v>
          </cell>
          <cell r="R27">
            <v>0</v>
          </cell>
          <cell r="S27">
            <v>228283</v>
          </cell>
        </row>
      </sheetData>
      <sheetData sheetId="43">
        <row r="8">
          <cell r="L8">
            <v>3588000</v>
          </cell>
          <cell r="M8">
            <v>1438000</v>
          </cell>
          <cell r="N8">
            <v>1408692</v>
          </cell>
          <cell r="O8">
            <v>1408692</v>
          </cell>
          <cell r="P8">
            <v>1408692</v>
          </cell>
          <cell r="Q8">
            <v>0</v>
          </cell>
          <cell r="R8">
            <v>24737563</v>
          </cell>
        </row>
      </sheetData>
      <sheetData sheetId="44"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30"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6">
          <cell r="L46">
            <v>2817000</v>
          </cell>
          <cell r="M46">
            <v>5000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53">
          <cell r="L53">
            <v>0</v>
          </cell>
          <cell r="M53">
            <v>0</v>
          </cell>
          <cell r="N53">
            <v>8747</v>
          </cell>
          <cell r="O53">
            <v>8747</v>
          </cell>
          <cell r="P53">
            <v>8747</v>
          </cell>
          <cell r="Q53">
            <v>0</v>
          </cell>
          <cell r="R53">
            <v>8747</v>
          </cell>
        </row>
        <row r="59">
          <cell r="L59">
            <v>176200</v>
          </cell>
          <cell r="M59">
            <v>176200</v>
          </cell>
          <cell r="N59">
            <v>176120</v>
          </cell>
          <cell r="O59">
            <v>176120</v>
          </cell>
          <cell r="P59">
            <v>176120</v>
          </cell>
        </row>
        <row r="65">
          <cell r="L65">
            <v>311700</v>
          </cell>
          <cell r="M65">
            <v>311700</v>
          </cell>
          <cell r="N65">
            <v>145180</v>
          </cell>
          <cell r="O65">
            <v>145180</v>
          </cell>
          <cell r="P65">
            <v>145180</v>
          </cell>
          <cell r="R65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9">
          <cell r="L9">
            <v>8350000</v>
          </cell>
          <cell r="M9">
            <v>8028923</v>
          </cell>
          <cell r="N9">
            <v>8025833</v>
          </cell>
          <cell r="O9">
            <v>8025833</v>
          </cell>
          <cell r="P9">
            <v>8025833</v>
          </cell>
          <cell r="Q9">
            <v>0</v>
          </cell>
          <cell r="R9">
            <v>8228320</v>
          </cell>
        </row>
      </sheetData>
      <sheetData sheetId="48">
        <row r="9">
          <cell r="M9">
            <v>5000</v>
          </cell>
          <cell r="N9">
            <v>5000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4186</v>
          </cell>
        </row>
      </sheetData>
      <sheetData sheetId="49"/>
      <sheetData sheetId="50">
        <row r="8">
          <cell r="L8">
            <v>1200000</v>
          </cell>
          <cell r="M8">
            <v>1515980</v>
          </cell>
          <cell r="N8">
            <v>1515946</v>
          </cell>
          <cell r="O8">
            <v>1515946</v>
          </cell>
          <cell r="P8">
            <v>1515946</v>
          </cell>
          <cell r="Q8">
            <v>0</v>
          </cell>
          <cell r="R8">
            <v>1450885</v>
          </cell>
        </row>
      </sheetData>
      <sheetData sheetId="51"/>
      <sheetData sheetId="52">
        <row r="11">
          <cell r="L11">
            <v>1110000</v>
          </cell>
          <cell r="M11">
            <v>1090000</v>
          </cell>
          <cell r="N11">
            <v>1083011</v>
          </cell>
          <cell r="O11">
            <v>1083011</v>
          </cell>
          <cell r="P11">
            <v>1083011</v>
          </cell>
          <cell r="Q11">
            <v>0</v>
          </cell>
          <cell r="R11">
            <v>4686141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1723897</v>
          </cell>
        </row>
      </sheetData>
      <sheetData sheetId="53">
        <row r="8">
          <cell r="L8">
            <v>3180000</v>
          </cell>
          <cell r="M8">
            <v>171000</v>
          </cell>
          <cell r="N8">
            <v>161884</v>
          </cell>
          <cell r="O8">
            <v>161884</v>
          </cell>
          <cell r="P8">
            <v>161884</v>
          </cell>
          <cell r="Q8">
            <v>0</v>
          </cell>
          <cell r="R8">
            <v>27737296</v>
          </cell>
        </row>
      </sheetData>
      <sheetData sheetId="54">
        <row r="13">
          <cell r="L13">
            <v>1352000</v>
          </cell>
          <cell r="M13">
            <v>1943000</v>
          </cell>
          <cell r="N13">
            <v>1933176</v>
          </cell>
          <cell r="O13">
            <v>1933176</v>
          </cell>
          <cell r="P13">
            <v>1933176</v>
          </cell>
        </row>
        <row r="14">
          <cell r="L14">
            <v>29794860</v>
          </cell>
          <cell r="M14">
            <v>15744157</v>
          </cell>
          <cell r="N14">
            <v>1870437</v>
          </cell>
          <cell r="O14">
            <v>1870437</v>
          </cell>
          <cell r="P14">
            <v>1870437</v>
          </cell>
          <cell r="Q14">
            <v>0</v>
          </cell>
          <cell r="R14">
            <v>0</v>
          </cell>
        </row>
      </sheetData>
      <sheetData sheetId="55">
        <row r="9">
          <cell r="L9">
            <v>11539000</v>
          </cell>
          <cell r="M9">
            <v>14564000</v>
          </cell>
          <cell r="N9">
            <v>14314675</v>
          </cell>
          <cell r="O9">
            <v>14314675</v>
          </cell>
          <cell r="P9">
            <v>14314675</v>
          </cell>
          <cell r="R9">
            <v>14314675</v>
          </cell>
        </row>
        <row r="19">
          <cell r="L19">
            <v>31150000</v>
          </cell>
          <cell r="M19">
            <v>31150000</v>
          </cell>
          <cell r="N19">
            <v>2368</v>
          </cell>
          <cell r="O19">
            <v>2368</v>
          </cell>
          <cell r="P19">
            <v>2368</v>
          </cell>
          <cell r="Q19">
            <v>0</v>
          </cell>
          <cell r="R19">
            <v>3136818</v>
          </cell>
        </row>
      </sheetData>
      <sheetData sheetId="56">
        <row r="9">
          <cell r="L9">
            <v>46517317</v>
          </cell>
          <cell r="M9">
            <v>50332582</v>
          </cell>
          <cell r="N9">
            <v>50294740</v>
          </cell>
          <cell r="O9">
            <v>50294740</v>
          </cell>
          <cell r="P9">
            <v>50294740</v>
          </cell>
          <cell r="Q9">
            <v>0</v>
          </cell>
          <cell r="R9">
            <v>44756032</v>
          </cell>
        </row>
        <row r="22">
          <cell r="L22">
            <v>17870000</v>
          </cell>
          <cell r="M22">
            <v>12787000</v>
          </cell>
          <cell r="N22">
            <v>8192986</v>
          </cell>
          <cell r="O22">
            <v>8192986</v>
          </cell>
          <cell r="P22">
            <v>8192986</v>
          </cell>
          <cell r="Q22">
            <v>0</v>
          </cell>
          <cell r="R22">
            <v>7860195</v>
          </cell>
        </row>
      </sheetData>
      <sheetData sheetId="57">
        <row r="8">
          <cell r="J8">
            <v>4214280</v>
          </cell>
          <cell r="K8">
            <v>3788220</v>
          </cell>
          <cell r="L8">
            <v>4214280</v>
          </cell>
          <cell r="M8">
            <v>3788220</v>
          </cell>
          <cell r="N8">
            <v>2631862</v>
          </cell>
          <cell r="O8">
            <v>2631862</v>
          </cell>
          <cell r="P8">
            <v>2631862</v>
          </cell>
          <cell r="Q8">
            <v>0</v>
          </cell>
          <cell r="R8">
            <v>23800</v>
          </cell>
        </row>
      </sheetData>
      <sheetData sheetId="58">
        <row r="148">
          <cell r="F148">
            <v>0</v>
          </cell>
          <cell r="G148">
            <v>39000</v>
          </cell>
          <cell r="H148">
            <v>38525</v>
          </cell>
          <cell r="I148">
            <v>38525</v>
          </cell>
          <cell r="J148">
            <v>38525</v>
          </cell>
          <cell r="L148">
            <v>38525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C271-DEDF-44F1-995F-250F713F5D66}">
  <sheetPr>
    <tabColor rgb="FFFF0000"/>
  </sheetPr>
  <dimension ref="A1:K393"/>
  <sheetViews>
    <sheetView tabSelected="1" zoomScaleNormal="100" workbookViewId="0">
      <selection activeCell="J2" sqref="J2"/>
    </sheetView>
  </sheetViews>
  <sheetFormatPr defaultRowHeight="12.75"/>
  <cols>
    <col min="1" max="1" width="32.42578125" customWidth="1"/>
    <col min="2" max="2" width="10.42578125" customWidth="1"/>
    <col min="3" max="3" width="13.7109375" customWidth="1"/>
    <col min="4" max="4" width="13.28515625" customWidth="1"/>
    <col min="5" max="5" width="14.28515625" customWidth="1"/>
    <col min="6" max="6" width="14.140625" customWidth="1"/>
    <col min="7" max="8" width="14.28515625" customWidth="1"/>
    <col min="9" max="9" width="15.7109375" customWidth="1"/>
    <col min="10" max="10" width="8" customWidth="1"/>
    <col min="11" max="11" width="14.7109375" customWidth="1"/>
    <col min="229" max="229" width="31.140625" customWidth="1"/>
    <col min="230" max="230" width="10.42578125" customWidth="1"/>
    <col min="231" max="231" width="15.140625" customWidth="1"/>
    <col min="232" max="232" width="13.28515625" customWidth="1"/>
    <col min="233" max="233" width="14.28515625" customWidth="1"/>
    <col min="234" max="234" width="14.140625" customWidth="1"/>
    <col min="235" max="236" width="14.28515625" customWidth="1"/>
    <col min="237" max="237" width="15.7109375" customWidth="1"/>
    <col min="238" max="238" width="14" customWidth="1"/>
    <col min="239" max="239" width="14.7109375" customWidth="1"/>
    <col min="240" max="240" width="9.42578125" customWidth="1"/>
    <col min="242" max="242" width="13.5703125" bestFit="1" customWidth="1"/>
    <col min="485" max="485" width="31.140625" customWidth="1"/>
    <col min="486" max="486" width="10.42578125" customWidth="1"/>
    <col min="487" max="487" width="15.140625" customWidth="1"/>
    <col min="488" max="488" width="13.28515625" customWidth="1"/>
    <col min="489" max="489" width="14.28515625" customWidth="1"/>
    <col min="490" max="490" width="14.140625" customWidth="1"/>
    <col min="491" max="492" width="14.28515625" customWidth="1"/>
    <col min="493" max="493" width="15.7109375" customWidth="1"/>
    <col min="494" max="494" width="14" customWidth="1"/>
    <col min="495" max="495" width="14.7109375" customWidth="1"/>
    <col min="496" max="496" width="9.42578125" customWidth="1"/>
    <col min="498" max="498" width="13.5703125" bestFit="1" customWidth="1"/>
    <col min="741" max="741" width="31.140625" customWidth="1"/>
    <col min="742" max="742" width="10.42578125" customWidth="1"/>
    <col min="743" max="743" width="15.140625" customWidth="1"/>
    <col min="744" max="744" width="13.28515625" customWidth="1"/>
    <col min="745" max="745" width="14.28515625" customWidth="1"/>
    <col min="746" max="746" width="14.140625" customWidth="1"/>
    <col min="747" max="748" width="14.28515625" customWidth="1"/>
    <col min="749" max="749" width="15.7109375" customWidth="1"/>
    <col min="750" max="750" width="14" customWidth="1"/>
    <col min="751" max="751" width="14.7109375" customWidth="1"/>
    <col min="752" max="752" width="9.42578125" customWidth="1"/>
    <col min="754" max="754" width="13.5703125" bestFit="1" customWidth="1"/>
    <col min="997" max="997" width="31.140625" customWidth="1"/>
    <col min="998" max="998" width="10.42578125" customWidth="1"/>
    <col min="999" max="999" width="15.140625" customWidth="1"/>
    <col min="1000" max="1000" width="13.28515625" customWidth="1"/>
    <col min="1001" max="1001" width="14.28515625" customWidth="1"/>
    <col min="1002" max="1002" width="14.140625" customWidth="1"/>
    <col min="1003" max="1004" width="14.28515625" customWidth="1"/>
    <col min="1005" max="1005" width="15.7109375" customWidth="1"/>
    <col min="1006" max="1006" width="14" customWidth="1"/>
    <col min="1007" max="1007" width="14.7109375" customWidth="1"/>
    <col min="1008" max="1008" width="9.42578125" customWidth="1"/>
    <col min="1010" max="1010" width="13.5703125" bestFit="1" customWidth="1"/>
    <col min="1253" max="1253" width="31.140625" customWidth="1"/>
    <col min="1254" max="1254" width="10.42578125" customWidth="1"/>
    <col min="1255" max="1255" width="15.140625" customWidth="1"/>
    <col min="1256" max="1256" width="13.28515625" customWidth="1"/>
    <col min="1257" max="1257" width="14.28515625" customWidth="1"/>
    <col min="1258" max="1258" width="14.140625" customWidth="1"/>
    <col min="1259" max="1260" width="14.28515625" customWidth="1"/>
    <col min="1261" max="1261" width="15.7109375" customWidth="1"/>
    <col min="1262" max="1262" width="14" customWidth="1"/>
    <col min="1263" max="1263" width="14.7109375" customWidth="1"/>
    <col min="1264" max="1264" width="9.42578125" customWidth="1"/>
    <col min="1266" max="1266" width="13.5703125" bestFit="1" customWidth="1"/>
    <col min="1509" max="1509" width="31.140625" customWidth="1"/>
    <col min="1510" max="1510" width="10.42578125" customWidth="1"/>
    <col min="1511" max="1511" width="15.140625" customWidth="1"/>
    <col min="1512" max="1512" width="13.28515625" customWidth="1"/>
    <col min="1513" max="1513" width="14.28515625" customWidth="1"/>
    <col min="1514" max="1514" width="14.140625" customWidth="1"/>
    <col min="1515" max="1516" width="14.28515625" customWidth="1"/>
    <col min="1517" max="1517" width="15.7109375" customWidth="1"/>
    <col min="1518" max="1518" width="14" customWidth="1"/>
    <col min="1519" max="1519" width="14.7109375" customWidth="1"/>
    <col min="1520" max="1520" width="9.42578125" customWidth="1"/>
    <col min="1522" max="1522" width="13.5703125" bestFit="1" customWidth="1"/>
    <col min="1765" max="1765" width="31.140625" customWidth="1"/>
    <col min="1766" max="1766" width="10.42578125" customWidth="1"/>
    <col min="1767" max="1767" width="15.140625" customWidth="1"/>
    <col min="1768" max="1768" width="13.28515625" customWidth="1"/>
    <col min="1769" max="1769" width="14.28515625" customWidth="1"/>
    <col min="1770" max="1770" width="14.140625" customWidth="1"/>
    <col min="1771" max="1772" width="14.28515625" customWidth="1"/>
    <col min="1773" max="1773" width="15.7109375" customWidth="1"/>
    <col min="1774" max="1774" width="14" customWidth="1"/>
    <col min="1775" max="1775" width="14.7109375" customWidth="1"/>
    <col min="1776" max="1776" width="9.42578125" customWidth="1"/>
    <col min="1778" max="1778" width="13.5703125" bestFit="1" customWidth="1"/>
    <col min="2021" max="2021" width="31.140625" customWidth="1"/>
    <col min="2022" max="2022" width="10.42578125" customWidth="1"/>
    <col min="2023" max="2023" width="15.140625" customWidth="1"/>
    <col min="2024" max="2024" width="13.28515625" customWidth="1"/>
    <col min="2025" max="2025" width="14.28515625" customWidth="1"/>
    <col min="2026" max="2026" width="14.140625" customWidth="1"/>
    <col min="2027" max="2028" width="14.28515625" customWidth="1"/>
    <col min="2029" max="2029" width="15.7109375" customWidth="1"/>
    <col min="2030" max="2030" width="14" customWidth="1"/>
    <col min="2031" max="2031" width="14.7109375" customWidth="1"/>
    <col min="2032" max="2032" width="9.42578125" customWidth="1"/>
    <col min="2034" max="2034" width="13.5703125" bestFit="1" customWidth="1"/>
    <col min="2277" max="2277" width="31.140625" customWidth="1"/>
    <col min="2278" max="2278" width="10.42578125" customWidth="1"/>
    <col min="2279" max="2279" width="15.140625" customWidth="1"/>
    <col min="2280" max="2280" width="13.28515625" customWidth="1"/>
    <col min="2281" max="2281" width="14.28515625" customWidth="1"/>
    <col min="2282" max="2282" width="14.140625" customWidth="1"/>
    <col min="2283" max="2284" width="14.28515625" customWidth="1"/>
    <col min="2285" max="2285" width="15.7109375" customWidth="1"/>
    <col min="2286" max="2286" width="14" customWidth="1"/>
    <col min="2287" max="2287" width="14.7109375" customWidth="1"/>
    <col min="2288" max="2288" width="9.42578125" customWidth="1"/>
    <col min="2290" max="2290" width="13.5703125" bestFit="1" customWidth="1"/>
    <col min="2533" max="2533" width="31.140625" customWidth="1"/>
    <col min="2534" max="2534" width="10.42578125" customWidth="1"/>
    <col min="2535" max="2535" width="15.140625" customWidth="1"/>
    <col min="2536" max="2536" width="13.28515625" customWidth="1"/>
    <col min="2537" max="2537" width="14.28515625" customWidth="1"/>
    <col min="2538" max="2538" width="14.140625" customWidth="1"/>
    <col min="2539" max="2540" width="14.28515625" customWidth="1"/>
    <col min="2541" max="2541" width="15.7109375" customWidth="1"/>
    <col min="2542" max="2542" width="14" customWidth="1"/>
    <col min="2543" max="2543" width="14.7109375" customWidth="1"/>
    <col min="2544" max="2544" width="9.42578125" customWidth="1"/>
    <col min="2546" max="2546" width="13.5703125" bestFit="1" customWidth="1"/>
    <col min="2789" max="2789" width="31.140625" customWidth="1"/>
    <col min="2790" max="2790" width="10.42578125" customWidth="1"/>
    <col min="2791" max="2791" width="15.140625" customWidth="1"/>
    <col min="2792" max="2792" width="13.28515625" customWidth="1"/>
    <col min="2793" max="2793" width="14.28515625" customWidth="1"/>
    <col min="2794" max="2794" width="14.140625" customWidth="1"/>
    <col min="2795" max="2796" width="14.28515625" customWidth="1"/>
    <col min="2797" max="2797" width="15.7109375" customWidth="1"/>
    <col min="2798" max="2798" width="14" customWidth="1"/>
    <col min="2799" max="2799" width="14.7109375" customWidth="1"/>
    <col min="2800" max="2800" width="9.42578125" customWidth="1"/>
    <col min="2802" max="2802" width="13.5703125" bestFit="1" customWidth="1"/>
    <col min="3045" max="3045" width="31.140625" customWidth="1"/>
    <col min="3046" max="3046" width="10.42578125" customWidth="1"/>
    <col min="3047" max="3047" width="15.140625" customWidth="1"/>
    <col min="3048" max="3048" width="13.28515625" customWidth="1"/>
    <col min="3049" max="3049" width="14.28515625" customWidth="1"/>
    <col min="3050" max="3050" width="14.140625" customWidth="1"/>
    <col min="3051" max="3052" width="14.28515625" customWidth="1"/>
    <col min="3053" max="3053" width="15.7109375" customWidth="1"/>
    <col min="3054" max="3054" width="14" customWidth="1"/>
    <col min="3055" max="3055" width="14.7109375" customWidth="1"/>
    <col min="3056" max="3056" width="9.42578125" customWidth="1"/>
    <col min="3058" max="3058" width="13.5703125" bestFit="1" customWidth="1"/>
    <col min="3301" max="3301" width="31.140625" customWidth="1"/>
    <col min="3302" max="3302" width="10.42578125" customWidth="1"/>
    <col min="3303" max="3303" width="15.140625" customWidth="1"/>
    <col min="3304" max="3304" width="13.28515625" customWidth="1"/>
    <col min="3305" max="3305" width="14.28515625" customWidth="1"/>
    <col min="3306" max="3306" width="14.140625" customWidth="1"/>
    <col min="3307" max="3308" width="14.28515625" customWidth="1"/>
    <col min="3309" max="3309" width="15.7109375" customWidth="1"/>
    <col min="3310" max="3310" width="14" customWidth="1"/>
    <col min="3311" max="3311" width="14.7109375" customWidth="1"/>
    <col min="3312" max="3312" width="9.42578125" customWidth="1"/>
    <col min="3314" max="3314" width="13.5703125" bestFit="1" customWidth="1"/>
    <col min="3557" max="3557" width="31.140625" customWidth="1"/>
    <col min="3558" max="3558" width="10.42578125" customWidth="1"/>
    <col min="3559" max="3559" width="15.140625" customWidth="1"/>
    <col min="3560" max="3560" width="13.28515625" customWidth="1"/>
    <col min="3561" max="3561" width="14.28515625" customWidth="1"/>
    <col min="3562" max="3562" width="14.140625" customWidth="1"/>
    <col min="3563" max="3564" width="14.28515625" customWidth="1"/>
    <col min="3565" max="3565" width="15.7109375" customWidth="1"/>
    <col min="3566" max="3566" width="14" customWidth="1"/>
    <col min="3567" max="3567" width="14.7109375" customWidth="1"/>
    <col min="3568" max="3568" width="9.42578125" customWidth="1"/>
    <col min="3570" max="3570" width="13.5703125" bestFit="1" customWidth="1"/>
    <col min="3813" max="3813" width="31.140625" customWidth="1"/>
    <col min="3814" max="3814" width="10.42578125" customWidth="1"/>
    <col min="3815" max="3815" width="15.140625" customWidth="1"/>
    <col min="3816" max="3816" width="13.28515625" customWidth="1"/>
    <col min="3817" max="3817" width="14.28515625" customWidth="1"/>
    <col min="3818" max="3818" width="14.140625" customWidth="1"/>
    <col min="3819" max="3820" width="14.28515625" customWidth="1"/>
    <col min="3821" max="3821" width="15.7109375" customWidth="1"/>
    <col min="3822" max="3822" width="14" customWidth="1"/>
    <col min="3823" max="3823" width="14.7109375" customWidth="1"/>
    <col min="3824" max="3824" width="9.42578125" customWidth="1"/>
    <col min="3826" max="3826" width="13.5703125" bestFit="1" customWidth="1"/>
    <col min="4069" max="4069" width="31.140625" customWidth="1"/>
    <col min="4070" max="4070" width="10.42578125" customWidth="1"/>
    <col min="4071" max="4071" width="15.140625" customWidth="1"/>
    <col min="4072" max="4072" width="13.28515625" customWidth="1"/>
    <col min="4073" max="4073" width="14.28515625" customWidth="1"/>
    <col min="4074" max="4074" width="14.140625" customWidth="1"/>
    <col min="4075" max="4076" width="14.28515625" customWidth="1"/>
    <col min="4077" max="4077" width="15.7109375" customWidth="1"/>
    <col min="4078" max="4078" width="14" customWidth="1"/>
    <col min="4079" max="4079" width="14.7109375" customWidth="1"/>
    <col min="4080" max="4080" width="9.42578125" customWidth="1"/>
    <col min="4082" max="4082" width="13.5703125" bestFit="1" customWidth="1"/>
    <col min="4325" max="4325" width="31.140625" customWidth="1"/>
    <col min="4326" max="4326" width="10.42578125" customWidth="1"/>
    <col min="4327" max="4327" width="15.140625" customWidth="1"/>
    <col min="4328" max="4328" width="13.28515625" customWidth="1"/>
    <col min="4329" max="4329" width="14.28515625" customWidth="1"/>
    <col min="4330" max="4330" width="14.140625" customWidth="1"/>
    <col min="4331" max="4332" width="14.28515625" customWidth="1"/>
    <col min="4333" max="4333" width="15.7109375" customWidth="1"/>
    <col min="4334" max="4334" width="14" customWidth="1"/>
    <col min="4335" max="4335" width="14.7109375" customWidth="1"/>
    <col min="4336" max="4336" width="9.42578125" customWidth="1"/>
    <col min="4338" max="4338" width="13.5703125" bestFit="1" customWidth="1"/>
    <col min="4581" max="4581" width="31.140625" customWidth="1"/>
    <col min="4582" max="4582" width="10.42578125" customWidth="1"/>
    <col min="4583" max="4583" width="15.140625" customWidth="1"/>
    <col min="4584" max="4584" width="13.28515625" customWidth="1"/>
    <col min="4585" max="4585" width="14.28515625" customWidth="1"/>
    <col min="4586" max="4586" width="14.140625" customWidth="1"/>
    <col min="4587" max="4588" width="14.28515625" customWidth="1"/>
    <col min="4589" max="4589" width="15.7109375" customWidth="1"/>
    <col min="4590" max="4590" width="14" customWidth="1"/>
    <col min="4591" max="4591" width="14.7109375" customWidth="1"/>
    <col min="4592" max="4592" width="9.42578125" customWidth="1"/>
    <col min="4594" max="4594" width="13.5703125" bestFit="1" customWidth="1"/>
    <col min="4837" max="4837" width="31.140625" customWidth="1"/>
    <col min="4838" max="4838" width="10.42578125" customWidth="1"/>
    <col min="4839" max="4839" width="15.140625" customWidth="1"/>
    <col min="4840" max="4840" width="13.28515625" customWidth="1"/>
    <col min="4841" max="4841" width="14.28515625" customWidth="1"/>
    <col min="4842" max="4842" width="14.140625" customWidth="1"/>
    <col min="4843" max="4844" width="14.28515625" customWidth="1"/>
    <col min="4845" max="4845" width="15.7109375" customWidth="1"/>
    <col min="4846" max="4846" width="14" customWidth="1"/>
    <col min="4847" max="4847" width="14.7109375" customWidth="1"/>
    <col min="4848" max="4848" width="9.42578125" customWidth="1"/>
    <col min="4850" max="4850" width="13.5703125" bestFit="1" customWidth="1"/>
    <col min="5093" max="5093" width="31.140625" customWidth="1"/>
    <col min="5094" max="5094" width="10.42578125" customWidth="1"/>
    <col min="5095" max="5095" width="15.140625" customWidth="1"/>
    <col min="5096" max="5096" width="13.28515625" customWidth="1"/>
    <col min="5097" max="5097" width="14.28515625" customWidth="1"/>
    <col min="5098" max="5098" width="14.140625" customWidth="1"/>
    <col min="5099" max="5100" width="14.28515625" customWidth="1"/>
    <col min="5101" max="5101" width="15.7109375" customWidth="1"/>
    <col min="5102" max="5102" width="14" customWidth="1"/>
    <col min="5103" max="5103" width="14.7109375" customWidth="1"/>
    <col min="5104" max="5104" width="9.42578125" customWidth="1"/>
    <col min="5106" max="5106" width="13.5703125" bestFit="1" customWidth="1"/>
    <col min="5349" max="5349" width="31.140625" customWidth="1"/>
    <col min="5350" max="5350" width="10.42578125" customWidth="1"/>
    <col min="5351" max="5351" width="15.140625" customWidth="1"/>
    <col min="5352" max="5352" width="13.28515625" customWidth="1"/>
    <col min="5353" max="5353" width="14.28515625" customWidth="1"/>
    <col min="5354" max="5354" width="14.140625" customWidth="1"/>
    <col min="5355" max="5356" width="14.28515625" customWidth="1"/>
    <col min="5357" max="5357" width="15.7109375" customWidth="1"/>
    <col min="5358" max="5358" width="14" customWidth="1"/>
    <col min="5359" max="5359" width="14.7109375" customWidth="1"/>
    <col min="5360" max="5360" width="9.42578125" customWidth="1"/>
    <col min="5362" max="5362" width="13.5703125" bestFit="1" customWidth="1"/>
    <col min="5605" max="5605" width="31.140625" customWidth="1"/>
    <col min="5606" max="5606" width="10.42578125" customWidth="1"/>
    <col min="5607" max="5607" width="15.140625" customWidth="1"/>
    <col min="5608" max="5608" width="13.28515625" customWidth="1"/>
    <col min="5609" max="5609" width="14.28515625" customWidth="1"/>
    <col min="5610" max="5610" width="14.140625" customWidth="1"/>
    <col min="5611" max="5612" width="14.28515625" customWidth="1"/>
    <col min="5613" max="5613" width="15.7109375" customWidth="1"/>
    <col min="5614" max="5614" width="14" customWidth="1"/>
    <col min="5615" max="5615" width="14.7109375" customWidth="1"/>
    <col min="5616" max="5616" width="9.42578125" customWidth="1"/>
    <col min="5618" max="5618" width="13.5703125" bestFit="1" customWidth="1"/>
    <col min="5861" max="5861" width="31.140625" customWidth="1"/>
    <col min="5862" max="5862" width="10.42578125" customWidth="1"/>
    <col min="5863" max="5863" width="15.140625" customWidth="1"/>
    <col min="5864" max="5864" width="13.28515625" customWidth="1"/>
    <col min="5865" max="5865" width="14.28515625" customWidth="1"/>
    <col min="5866" max="5866" width="14.140625" customWidth="1"/>
    <col min="5867" max="5868" width="14.28515625" customWidth="1"/>
    <col min="5869" max="5869" width="15.7109375" customWidth="1"/>
    <col min="5870" max="5870" width="14" customWidth="1"/>
    <col min="5871" max="5871" width="14.7109375" customWidth="1"/>
    <col min="5872" max="5872" width="9.42578125" customWidth="1"/>
    <col min="5874" max="5874" width="13.5703125" bestFit="1" customWidth="1"/>
    <col min="6117" max="6117" width="31.140625" customWidth="1"/>
    <col min="6118" max="6118" width="10.42578125" customWidth="1"/>
    <col min="6119" max="6119" width="15.140625" customWidth="1"/>
    <col min="6120" max="6120" width="13.28515625" customWidth="1"/>
    <col min="6121" max="6121" width="14.28515625" customWidth="1"/>
    <col min="6122" max="6122" width="14.140625" customWidth="1"/>
    <col min="6123" max="6124" width="14.28515625" customWidth="1"/>
    <col min="6125" max="6125" width="15.7109375" customWidth="1"/>
    <col min="6126" max="6126" width="14" customWidth="1"/>
    <col min="6127" max="6127" width="14.7109375" customWidth="1"/>
    <col min="6128" max="6128" width="9.42578125" customWidth="1"/>
    <col min="6130" max="6130" width="13.5703125" bestFit="1" customWidth="1"/>
    <col min="6373" max="6373" width="31.140625" customWidth="1"/>
    <col min="6374" max="6374" width="10.42578125" customWidth="1"/>
    <col min="6375" max="6375" width="15.140625" customWidth="1"/>
    <col min="6376" max="6376" width="13.28515625" customWidth="1"/>
    <col min="6377" max="6377" width="14.28515625" customWidth="1"/>
    <col min="6378" max="6378" width="14.140625" customWidth="1"/>
    <col min="6379" max="6380" width="14.28515625" customWidth="1"/>
    <col min="6381" max="6381" width="15.7109375" customWidth="1"/>
    <col min="6382" max="6382" width="14" customWidth="1"/>
    <col min="6383" max="6383" width="14.7109375" customWidth="1"/>
    <col min="6384" max="6384" width="9.42578125" customWidth="1"/>
    <col min="6386" max="6386" width="13.5703125" bestFit="1" customWidth="1"/>
    <col min="6629" max="6629" width="31.140625" customWidth="1"/>
    <col min="6630" max="6630" width="10.42578125" customWidth="1"/>
    <col min="6631" max="6631" width="15.140625" customWidth="1"/>
    <col min="6632" max="6632" width="13.28515625" customWidth="1"/>
    <col min="6633" max="6633" width="14.28515625" customWidth="1"/>
    <col min="6634" max="6634" width="14.140625" customWidth="1"/>
    <col min="6635" max="6636" width="14.28515625" customWidth="1"/>
    <col min="6637" max="6637" width="15.7109375" customWidth="1"/>
    <col min="6638" max="6638" width="14" customWidth="1"/>
    <col min="6639" max="6639" width="14.7109375" customWidth="1"/>
    <col min="6640" max="6640" width="9.42578125" customWidth="1"/>
    <col min="6642" max="6642" width="13.5703125" bestFit="1" customWidth="1"/>
    <col min="6885" max="6885" width="31.140625" customWidth="1"/>
    <col min="6886" max="6886" width="10.42578125" customWidth="1"/>
    <col min="6887" max="6887" width="15.140625" customWidth="1"/>
    <col min="6888" max="6888" width="13.28515625" customWidth="1"/>
    <col min="6889" max="6889" width="14.28515625" customWidth="1"/>
    <col min="6890" max="6890" width="14.140625" customWidth="1"/>
    <col min="6891" max="6892" width="14.28515625" customWidth="1"/>
    <col min="6893" max="6893" width="15.7109375" customWidth="1"/>
    <col min="6894" max="6894" width="14" customWidth="1"/>
    <col min="6895" max="6895" width="14.7109375" customWidth="1"/>
    <col min="6896" max="6896" width="9.42578125" customWidth="1"/>
    <col min="6898" max="6898" width="13.5703125" bestFit="1" customWidth="1"/>
    <col min="7141" max="7141" width="31.140625" customWidth="1"/>
    <col min="7142" max="7142" width="10.42578125" customWidth="1"/>
    <col min="7143" max="7143" width="15.140625" customWidth="1"/>
    <col min="7144" max="7144" width="13.28515625" customWidth="1"/>
    <col min="7145" max="7145" width="14.28515625" customWidth="1"/>
    <col min="7146" max="7146" width="14.140625" customWidth="1"/>
    <col min="7147" max="7148" width="14.28515625" customWidth="1"/>
    <col min="7149" max="7149" width="15.7109375" customWidth="1"/>
    <col min="7150" max="7150" width="14" customWidth="1"/>
    <col min="7151" max="7151" width="14.7109375" customWidth="1"/>
    <col min="7152" max="7152" width="9.42578125" customWidth="1"/>
    <col min="7154" max="7154" width="13.5703125" bestFit="1" customWidth="1"/>
    <col min="7397" max="7397" width="31.140625" customWidth="1"/>
    <col min="7398" max="7398" width="10.42578125" customWidth="1"/>
    <col min="7399" max="7399" width="15.140625" customWidth="1"/>
    <col min="7400" max="7400" width="13.28515625" customWidth="1"/>
    <col min="7401" max="7401" width="14.28515625" customWidth="1"/>
    <col min="7402" max="7402" width="14.140625" customWidth="1"/>
    <col min="7403" max="7404" width="14.28515625" customWidth="1"/>
    <col min="7405" max="7405" width="15.7109375" customWidth="1"/>
    <col min="7406" max="7406" width="14" customWidth="1"/>
    <col min="7407" max="7407" width="14.7109375" customWidth="1"/>
    <col min="7408" max="7408" width="9.42578125" customWidth="1"/>
    <col min="7410" max="7410" width="13.5703125" bestFit="1" customWidth="1"/>
    <col min="7653" max="7653" width="31.140625" customWidth="1"/>
    <col min="7654" max="7654" width="10.42578125" customWidth="1"/>
    <col min="7655" max="7655" width="15.140625" customWidth="1"/>
    <col min="7656" max="7656" width="13.28515625" customWidth="1"/>
    <col min="7657" max="7657" width="14.28515625" customWidth="1"/>
    <col min="7658" max="7658" width="14.140625" customWidth="1"/>
    <col min="7659" max="7660" width="14.28515625" customWidth="1"/>
    <col min="7661" max="7661" width="15.7109375" customWidth="1"/>
    <col min="7662" max="7662" width="14" customWidth="1"/>
    <col min="7663" max="7663" width="14.7109375" customWidth="1"/>
    <col min="7664" max="7664" width="9.42578125" customWidth="1"/>
    <col min="7666" max="7666" width="13.5703125" bestFit="1" customWidth="1"/>
    <col min="7909" max="7909" width="31.140625" customWidth="1"/>
    <col min="7910" max="7910" width="10.42578125" customWidth="1"/>
    <col min="7911" max="7911" width="15.140625" customWidth="1"/>
    <col min="7912" max="7912" width="13.28515625" customWidth="1"/>
    <col min="7913" max="7913" width="14.28515625" customWidth="1"/>
    <col min="7914" max="7914" width="14.140625" customWidth="1"/>
    <col min="7915" max="7916" width="14.28515625" customWidth="1"/>
    <col min="7917" max="7917" width="15.7109375" customWidth="1"/>
    <col min="7918" max="7918" width="14" customWidth="1"/>
    <col min="7919" max="7919" width="14.7109375" customWidth="1"/>
    <col min="7920" max="7920" width="9.42578125" customWidth="1"/>
    <col min="7922" max="7922" width="13.5703125" bestFit="1" customWidth="1"/>
    <col min="8165" max="8165" width="31.140625" customWidth="1"/>
    <col min="8166" max="8166" width="10.42578125" customWidth="1"/>
    <col min="8167" max="8167" width="15.140625" customWidth="1"/>
    <col min="8168" max="8168" width="13.28515625" customWidth="1"/>
    <col min="8169" max="8169" width="14.28515625" customWidth="1"/>
    <col min="8170" max="8170" width="14.140625" customWidth="1"/>
    <col min="8171" max="8172" width="14.28515625" customWidth="1"/>
    <col min="8173" max="8173" width="15.7109375" customWidth="1"/>
    <col min="8174" max="8174" width="14" customWidth="1"/>
    <col min="8175" max="8175" width="14.7109375" customWidth="1"/>
    <col min="8176" max="8176" width="9.42578125" customWidth="1"/>
    <col min="8178" max="8178" width="13.5703125" bestFit="1" customWidth="1"/>
    <col min="8421" max="8421" width="31.140625" customWidth="1"/>
    <col min="8422" max="8422" width="10.42578125" customWidth="1"/>
    <col min="8423" max="8423" width="15.140625" customWidth="1"/>
    <col min="8424" max="8424" width="13.28515625" customWidth="1"/>
    <col min="8425" max="8425" width="14.28515625" customWidth="1"/>
    <col min="8426" max="8426" width="14.140625" customWidth="1"/>
    <col min="8427" max="8428" width="14.28515625" customWidth="1"/>
    <col min="8429" max="8429" width="15.7109375" customWidth="1"/>
    <col min="8430" max="8430" width="14" customWidth="1"/>
    <col min="8431" max="8431" width="14.7109375" customWidth="1"/>
    <col min="8432" max="8432" width="9.42578125" customWidth="1"/>
    <col min="8434" max="8434" width="13.5703125" bestFit="1" customWidth="1"/>
    <col min="8677" max="8677" width="31.140625" customWidth="1"/>
    <col min="8678" max="8678" width="10.42578125" customWidth="1"/>
    <col min="8679" max="8679" width="15.140625" customWidth="1"/>
    <col min="8680" max="8680" width="13.28515625" customWidth="1"/>
    <col min="8681" max="8681" width="14.28515625" customWidth="1"/>
    <col min="8682" max="8682" width="14.140625" customWidth="1"/>
    <col min="8683" max="8684" width="14.28515625" customWidth="1"/>
    <col min="8685" max="8685" width="15.7109375" customWidth="1"/>
    <col min="8686" max="8686" width="14" customWidth="1"/>
    <col min="8687" max="8687" width="14.7109375" customWidth="1"/>
    <col min="8688" max="8688" width="9.42578125" customWidth="1"/>
    <col min="8690" max="8690" width="13.5703125" bestFit="1" customWidth="1"/>
    <col min="8933" max="8933" width="31.140625" customWidth="1"/>
    <col min="8934" max="8934" width="10.42578125" customWidth="1"/>
    <col min="8935" max="8935" width="15.140625" customWidth="1"/>
    <col min="8936" max="8936" width="13.28515625" customWidth="1"/>
    <col min="8937" max="8937" width="14.28515625" customWidth="1"/>
    <col min="8938" max="8938" width="14.140625" customWidth="1"/>
    <col min="8939" max="8940" width="14.28515625" customWidth="1"/>
    <col min="8941" max="8941" width="15.7109375" customWidth="1"/>
    <col min="8942" max="8942" width="14" customWidth="1"/>
    <col min="8943" max="8943" width="14.7109375" customWidth="1"/>
    <col min="8944" max="8944" width="9.42578125" customWidth="1"/>
    <col min="8946" max="8946" width="13.5703125" bestFit="1" customWidth="1"/>
    <col min="9189" max="9189" width="31.140625" customWidth="1"/>
    <col min="9190" max="9190" width="10.42578125" customWidth="1"/>
    <col min="9191" max="9191" width="15.140625" customWidth="1"/>
    <col min="9192" max="9192" width="13.28515625" customWidth="1"/>
    <col min="9193" max="9193" width="14.28515625" customWidth="1"/>
    <col min="9194" max="9194" width="14.140625" customWidth="1"/>
    <col min="9195" max="9196" width="14.28515625" customWidth="1"/>
    <col min="9197" max="9197" width="15.7109375" customWidth="1"/>
    <col min="9198" max="9198" width="14" customWidth="1"/>
    <col min="9199" max="9199" width="14.7109375" customWidth="1"/>
    <col min="9200" max="9200" width="9.42578125" customWidth="1"/>
    <col min="9202" max="9202" width="13.5703125" bestFit="1" customWidth="1"/>
    <col min="9445" max="9445" width="31.140625" customWidth="1"/>
    <col min="9446" max="9446" width="10.42578125" customWidth="1"/>
    <col min="9447" max="9447" width="15.140625" customWidth="1"/>
    <col min="9448" max="9448" width="13.28515625" customWidth="1"/>
    <col min="9449" max="9449" width="14.28515625" customWidth="1"/>
    <col min="9450" max="9450" width="14.140625" customWidth="1"/>
    <col min="9451" max="9452" width="14.28515625" customWidth="1"/>
    <col min="9453" max="9453" width="15.7109375" customWidth="1"/>
    <col min="9454" max="9454" width="14" customWidth="1"/>
    <col min="9455" max="9455" width="14.7109375" customWidth="1"/>
    <col min="9456" max="9456" width="9.42578125" customWidth="1"/>
    <col min="9458" max="9458" width="13.5703125" bestFit="1" customWidth="1"/>
    <col min="9701" max="9701" width="31.140625" customWidth="1"/>
    <col min="9702" max="9702" width="10.42578125" customWidth="1"/>
    <col min="9703" max="9703" width="15.140625" customWidth="1"/>
    <col min="9704" max="9704" width="13.28515625" customWidth="1"/>
    <col min="9705" max="9705" width="14.28515625" customWidth="1"/>
    <col min="9706" max="9706" width="14.140625" customWidth="1"/>
    <col min="9707" max="9708" width="14.28515625" customWidth="1"/>
    <col min="9709" max="9709" width="15.7109375" customWidth="1"/>
    <col min="9710" max="9710" width="14" customWidth="1"/>
    <col min="9711" max="9711" width="14.7109375" customWidth="1"/>
    <col min="9712" max="9712" width="9.42578125" customWidth="1"/>
    <col min="9714" max="9714" width="13.5703125" bestFit="1" customWidth="1"/>
    <col min="9957" max="9957" width="31.140625" customWidth="1"/>
    <col min="9958" max="9958" width="10.42578125" customWidth="1"/>
    <col min="9959" max="9959" width="15.140625" customWidth="1"/>
    <col min="9960" max="9960" width="13.28515625" customWidth="1"/>
    <col min="9961" max="9961" width="14.28515625" customWidth="1"/>
    <col min="9962" max="9962" width="14.140625" customWidth="1"/>
    <col min="9963" max="9964" width="14.28515625" customWidth="1"/>
    <col min="9965" max="9965" width="15.7109375" customWidth="1"/>
    <col min="9966" max="9966" width="14" customWidth="1"/>
    <col min="9967" max="9967" width="14.7109375" customWidth="1"/>
    <col min="9968" max="9968" width="9.42578125" customWidth="1"/>
    <col min="9970" max="9970" width="13.5703125" bestFit="1" customWidth="1"/>
    <col min="10213" max="10213" width="31.140625" customWidth="1"/>
    <col min="10214" max="10214" width="10.42578125" customWidth="1"/>
    <col min="10215" max="10215" width="15.140625" customWidth="1"/>
    <col min="10216" max="10216" width="13.28515625" customWidth="1"/>
    <col min="10217" max="10217" width="14.28515625" customWidth="1"/>
    <col min="10218" max="10218" width="14.140625" customWidth="1"/>
    <col min="10219" max="10220" width="14.28515625" customWidth="1"/>
    <col min="10221" max="10221" width="15.7109375" customWidth="1"/>
    <col min="10222" max="10222" width="14" customWidth="1"/>
    <col min="10223" max="10223" width="14.7109375" customWidth="1"/>
    <col min="10224" max="10224" width="9.42578125" customWidth="1"/>
    <col min="10226" max="10226" width="13.5703125" bestFit="1" customWidth="1"/>
    <col min="10469" max="10469" width="31.140625" customWidth="1"/>
    <col min="10470" max="10470" width="10.42578125" customWidth="1"/>
    <col min="10471" max="10471" width="15.140625" customWidth="1"/>
    <col min="10472" max="10472" width="13.28515625" customWidth="1"/>
    <col min="10473" max="10473" width="14.28515625" customWidth="1"/>
    <col min="10474" max="10474" width="14.140625" customWidth="1"/>
    <col min="10475" max="10476" width="14.28515625" customWidth="1"/>
    <col min="10477" max="10477" width="15.7109375" customWidth="1"/>
    <col min="10478" max="10478" width="14" customWidth="1"/>
    <col min="10479" max="10479" width="14.7109375" customWidth="1"/>
    <col min="10480" max="10480" width="9.42578125" customWidth="1"/>
    <col min="10482" max="10482" width="13.5703125" bestFit="1" customWidth="1"/>
    <col min="10725" max="10725" width="31.140625" customWidth="1"/>
    <col min="10726" max="10726" width="10.42578125" customWidth="1"/>
    <col min="10727" max="10727" width="15.140625" customWidth="1"/>
    <col min="10728" max="10728" width="13.28515625" customWidth="1"/>
    <col min="10729" max="10729" width="14.28515625" customWidth="1"/>
    <col min="10730" max="10730" width="14.140625" customWidth="1"/>
    <col min="10731" max="10732" width="14.28515625" customWidth="1"/>
    <col min="10733" max="10733" width="15.7109375" customWidth="1"/>
    <col min="10734" max="10734" width="14" customWidth="1"/>
    <col min="10735" max="10735" width="14.7109375" customWidth="1"/>
    <col min="10736" max="10736" width="9.42578125" customWidth="1"/>
    <col min="10738" max="10738" width="13.5703125" bestFit="1" customWidth="1"/>
    <col min="10981" max="10981" width="31.140625" customWidth="1"/>
    <col min="10982" max="10982" width="10.42578125" customWidth="1"/>
    <col min="10983" max="10983" width="15.140625" customWidth="1"/>
    <col min="10984" max="10984" width="13.28515625" customWidth="1"/>
    <col min="10985" max="10985" width="14.28515625" customWidth="1"/>
    <col min="10986" max="10986" width="14.140625" customWidth="1"/>
    <col min="10987" max="10988" width="14.28515625" customWidth="1"/>
    <col min="10989" max="10989" width="15.7109375" customWidth="1"/>
    <col min="10990" max="10990" width="14" customWidth="1"/>
    <col min="10991" max="10991" width="14.7109375" customWidth="1"/>
    <col min="10992" max="10992" width="9.42578125" customWidth="1"/>
    <col min="10994" max="10994" width="13.5703125" bestFit="1" customWidth="1"/>
    <col min="11237" max="11237" width="31.140625" customWidth="1"/>
    <col min="11238" max="11238" width="10.42578125" customWidth="1"/>
    <col min="11239" max="11239" width="15.140625" customWidth="1"/>
    <col min="11240" max="11240" width="13.28515625" customWidth="1"/>
    <col min="11241" max="11241" width="14.28515625" customWidth="1"/>
    <col min="11242" max="11242" width="14.140625" customWidth="1"/>
    <col min="11243" max="11244" width="14.28515625" customWidth="1"/>
    <col min="11245" max="11245" width="15.7109375" customWidth="1"/>
    <col min="11246" max="11246" width="14" customWidth="1"/>
    <col min="11247" max="11247" width="14.7109375" customWidth="1"/>
    <col min="11248" max="11248" width="9.42578125" customWidth="1"/>
    <col min="11250" max="11250" width="13.5703125" bestFit="1" customWidth="1"/>
    <col min="11493" max="11493" width="31.140625" customWidth="1"/>
    <col min="11494" max="11494" width="10.42578125" customWidth="1"/>
    <col min="11495" max="11495" width="15.140625" customWidth="1"/>
    <col min="11496" max="11496" width="13.28515625" customWidth="1"/>
    <col min="11497" max="11497" width="14.28515625" customWidth="1"/>
    <col min="11498" max="11498" width="14.140625" customWidth="1"/>
    <col min="11499" max="11500" width="14.28515625" customWidth="1"/>
    <col min="11501" max="11501" width="15.7109375" customWidth="1"/>
    <col min="11502" max="11502" width="14" customWidth="1"/>
    <col min="11503" max="11503" width="14.7109375" customWidth="1"/>
    <col min="11504" max="11504" width="9.42578125" customWidth="1"/>
    <col min="11506" max="11506" width="13.5703125" bestFit="1" customWidth="1"/>
    <col min="11749" max="11749" width="31.140625" customWidth="1"/>
    <col min="11750" max="11750" width="10.42578125" customWidth="1"/>
    <col min="11751" max="11751" width="15.140625" customWidth="1"/>
    <col min="11752" max="11752" width="13.28515625" customWidth="1"/>
    <col min="11753" max="11753" width="14.28515625" customWidth="1"/>
    <col min="11754" max="11754" width="14.140625" customWidth="1"/>
    <col min="11755" max="11756" width="14.28515625" customWidth="1"/>
    <col min="11757" max="11757" width="15.7109375" customWidth="1"/>
    <col min="11758" max="11758" width="14" customWidth="1"/>
    <col min="11759" max="11759" width="14.7109375" customWidth="1"/>
    <col min="11760" max="11760" width="9.42578125" customWidth="1"/>
    <col min="11762" max="11762" width="13.5703125" bestFit="1" customWidth="1"/>
    <col min="12005" max="12005" width="31.140625" customWidth="1"/>
    <col min="12006" max="12006" width="10.42578125" customWidth="1"/>
    <col min="12007" max="12007" width="15.140625" customWidth="1"/>
    <col min="12008" max="12008" width="13.28515625" customWidth="1"/>
    <col min="12009" max="12009" width="14.28515625" customWidth="1"/>
    <col min="12010" max="12010" width="14.140625" customWidth="1"/>
    <col min="12011" max="12012" width="14.28515625" customWidth="1"/>
    <col min="12013" max="12013" width="15.7109375" customWidth="1"/>
    <col min="12014" max="12014" width="14" customWidth="1"/>
    <col min="12015" max="12015" width="14.7109375" customWidth="1"/>
    <col min="12016" max="12016" width="9.42578125" customWidth="1"/>
    <col min="12018" max="12018" width="13.5703125" bestFit="1" customWidth="1"/>
    <col min="12261" max="12261" width="31.140625" customWidth="1"/>
    <col min="12262" max="12262" width="10.42578125" customWidth="1"/>
    <col min="12263" max="12263" width="15.140625" customWidth="1"/>
    <col min="12264" max="12264" width="13.28515625" customWidth="1"/>
    <col min="12265" max="12265" width="14.28515625" customWidth="1"/>
    <col min="12266" max="12266" width="14.140625" customWidth="1"/>
    <col min="12267" max="12268" width="14.28515625" customWidth="1"/>
    <col min="12269" max="12269" width="15.7109375" customWidth="1"/>
    <col min="12270" max="12270" width="14" customWidth="1"/>
    <col min="12271" max="12271" width="14.7109375" customWidth="1"/>
    <col min="12272" max="12272" width="9.42578125" customWidth="1"/>
    <col min="12274" max="12274" width="13.5703125" bestFit="1" customWidth="1"/>
    <col min="12517" max="12517" width="31.140625" customWidth="1"/>
    <col min="12518" max="12518" width="10.42578125" customWidth="1"/>
    <col min="12519" max="12519" width="15.140625" customWidth="1"/>
    <col min="12520" max="12520" width="13.28515625" customWidth="1"/>
    <col min="12521" max="12521" width="14.28515625" customWidth="1"/>
    <col min="12522" max="12522" width="14.140625" customWidth="1"/>
    <col min="12523" max="12524" width="14.28515625" customWidth="1"/>
    <col min="12525" max="12525" width="15.7109375" customWidth="1"/>
    <col min="12526" max="12526" width="14" customWidth="1"/>
    <col min="12527" max="12527" width="14.7109375" customWidth="1"/>
    <col min="12528" max="12528" width="9.42578125" customWidth="1"/>
    <col min="12530" max="12530" width="13.5703125" bestFit="1" customWidth="1"/>
    <col min="12773" max="12773" width="31.140625" customWidth="1"/>
    <col min="12774" max="12774" width="10.42578125" customWidth="1"/>
    <col min="12775" max="12775" width="15.140625" customWidth="1"/>
    <col min="12776" max="12776" width="13.28515625" customWidth="1"/>
    <col min="12777" max="12777" width="14.28515625" customWidth="1"/>
    <col min="12778" max="12778" width="14.140625" customWidth="1"/>
    <col min="12779" max="12780" width="14.28515625" customWidth="1"/>
    <col min="12781" max="12781" width="15.7109375" customWidth="1"/>
    <col min="12782" max="12782" width="14" customWidth="1"/>
    <col min="12783" max="12783" width="14.7109375" customWidth="1"/>
    <col min="12784" max="12784" width="9.42578125" customWidth="1"/>
    <col min="12786" max="12786" width="13.5703125" bestFit="1" customWidth="1"/>
    <col min="13029" max="13029" width="31.140625" customWidth="1"/>
    <col min="13030" max="13030" width="10.42578125" customWidth="1"/>
    <col min="13031" max="13031" width="15.140625" customWidth="1"/>
    <col min="13032" max="13032" width="13.28515625" customWidth="1"/>
    <col min="13033" max="13033" width="14.28515625" customWidth="1"/>
    <col min="13034" max="13034" width="14.140625" customWidth="1"/>
    <col min="13035" max="13036" width="14.28515625" customWidth="1"/>
    <col min="13037" max="13037" width="15.7109375" customWidth="1"/>
    <col min="13038" max="13038" width="14" customWidth="1"/>
    <col min="13039" max="13039" width="14.7109375" customWidth="1"/>
    <col min="13040" max="13040" width="9.42578125" customWidth="1"/>
    <col min="13042" max="13042" width="13.5703125" bestFit="1" customWidth="1"/>
    <col min="13285" max="13285" width="31.140625" customWidth="1"/>
    <col min="13286" max="13286" width="10.42578125" customWidth="1"/>
    <col min="13287" max="13287" width="15.140625" customWidth="1"/>
    <col min="13288" max="13288" width="13.28515625" customWidth="1"/>
    <col min="13289" max="13289" width="14.28515625" customWidth="1"/>
    <col min="13290" max="13290" width="14.140625" customWidth="1"/>
    <col min="13291" max="13292" width="14.28515625" customWidth="1"/>
    <col min="13293" max="13293" width="15.7109375" customWidth="1"/>
    <col min="13294" max="13294" width="14" customWidth="1"/>
    <col min="13295" max="13295" width="14.7109375" customWidth="1"/>
    <col min="13296" max="13296" width="9.42578125" customWidth="1"/>
    <col min="13298" max="13298" width="13.5703125" bestFit="1" customWidth="1"/>
    <col min="13541" max="13541" width="31.140625" customWidth="1"/>
    <col min="13542" max="13542" width="10.42578125" customWidth="1"/>
    <col min="13543" max="13543" width="15.140625" customWidth="1"/>
    <col min="13544" max="13544" width="13.28515625" customWidth="1"/>
    <col min="13545" max="13545" width="14.28515625" customWidth="1"/>
    <col min="13546" max="13546" width="14.140625" customWidth="1"/>
    <col min="13547" max="13548" width="14.28515625" customWidth="1"/>
    <col min="13549" max="13549" width="15.7109375" customWidth="1"/>
    <col min="13550" max="13550" width="14" customWidth="1"/>
    <col min="13551" max="13551" width="14.7109375" customWidth="1"/>
    <col min="13552" max="13552" width="9.42578125" customWidth="1"/>
    <col min="13554" max="13554" width="13.5703125" bestFit="1" customWidth="1"/>
    <col min="13797" max="13797" width="31.140625" customWidth="1"/>
    <col min="13798" max="13798" width="10.42578125" customWidth="1"/>
    <col min="13799" max="13799" width="15.140625" customWidth="1"/>
    <col min="13800" max="13800" width="13.28515625" customWidth="1"/>
    <col min="13801" max="13801" width="14.28515625" customWidth="1"/>
    <col min="13802" max="13802" width="14.140625" customWidth="1"/>
    <col min="13803" max="13804" width="14.28515625" customWidth="1"/>
    <col min="13805" max="13805" width="15.7109375" customWidth="1"/>
    <col min="13806" max="13806" width="14" customWidth="1"/>
    <col min="13807" max="13807" width="14.7109375" customWidth="1"/>
    <col min="13808" max="13808" width="9.42578125" customWidth="1"/>
    <col min="13810" max="13810" width="13.5703125" bestFit="1" customWidth="1"/>
    <col min="14053" max="14053" width="31.140625" customWidth="1"/>
    <col min="14054" max="14054" width="10.42578125" customWidth="1"/>
    <col min="14055" max="14055" width="15.140625" customWidth="1"/>
    <col min="14056" max="14056" width="13.28515625" customWidth="1"/>
    <col min="14057" max="14057" width="14.28515625" customWidth="1"/>
    <col min="14058" max="14058" width="14.140625" customWidth="1"/>
    <col min="14059" max="14060" width="14.28515625" customWidth="1"/>
    <col min="14061" max="14061" width="15.7109375" customWidth="1"/>
    <col min="14062" max="14062" width="14" customWidth="1"/>
    <col min="14063" max="14063" width="14.7109375" customWidth="1"/>
    <col min="14064" max="14064" width="9.42578125" customWidth="1"/>
    <col min="14066" max="14066" width="13.5703125" bestFit="1" customWidth="1"/>
    <col min="14309" max="14309" width="31.140625" customWidth="1"/>
    <col min="14310" max="14310" width="10.42578125" customWidth="1"/>
    <col min="14311" max="14311" width="15.140625" customWidth="1"/>
    <col min="14312" max="14312" width="13.28515625" customWidth="1"/>
    <col min="14313" max="14313" width="14.28515625" customWidth="1"/>
    <col min="14314" max="14314" width="14.140625" customWidth="1"/>
    <col min="14315" max="14316" width="14.28515625" customWidth="1"/>
    <col min="14317" max="14317" width="15.7109375" customWidth="1"/>
    <col min="14318" max="14318" width="14" customWidth="1"/>
    <col min="14319" max="14319" width="14.7109375" customWidth="1"/>
    <col min="14320" max="14320" width="9.42578125" customWidth="1"/>
    <col min="14322" max="14322" width="13.5703125" bestFit="1" customWidth="1"/>
    <col min="14565" max="14565" width="31.140625" customWidth="1"/>
    <col min="14566" max="14566" width="10.42578125" customWidth="1"/>
    <col min="14567" max="14567" width="15.140625" customWidth="1"/>
    <col min="14568" max="14568" width="13.28515625" customWidth="1"/>
    <col min="14569" max="14569" width="14.28515625" customWidth="1"/>
    <col min="14570" max="14570" width="14.140625" customWidth="1"/>
    <col min="14571" max="14572" width="14.28515625" customWidth="1"/>
    <col min="14573" max="14573" width="15.7109375" customWidth="1"/>
    <col min="14574" max="14574" width="14" customWidth="1"/>
    <col min="14575" max="14575" width="14.7109375" customWidth="1"/>
    <col min="14576" max="14576" width="9.42578125" customWidth="1"/>
    <col min="14578" max="14578" width="13.5703125" bestFit="1" customWidth="1"/>
    <col min="14821" max="14821" width="31.140625" customWidth="1"/>
    <col min="14822" max="14822" width="10.42578125" customWidth="1"/>
    <col min="14823" max="14823" width="15.140625" customWidth="1"/>
    <col min="14824" max="14824" width="13.28515625" customWidth="1"/>
    <col min="14825" max="14825" width="14.28515625" customWidth="1"/>
    <col min="14826" max="14826" width="14.140625" customWidth="1"/>
    <col min="14827" max="14828" width="14.28515625" customWidth="1"/>
    <col min="14829" max="14829" width="15.7109375" customWidth="1"/>
    <col min="14830" max="14830" width="14" customWidth="1"/>
    <col min="14831" max="14831" width="14.7109375" customWidth="1"/>
    <col min="14832" max="14832" width="9.42578125" customWidth="1"/>
    <col min="14834" max="14834" width="13.5703125" bestFit="1" customWidth="1"/>
    <col min="15077" max="15077" width="31.140625" customWidth="1"/>
    <col min="15078" max="15078" width="10.42578125" customWidth="1"/>
    <col min="15079" max="15079" width="15.140625" customWidth="1"/>
    <col min="15080" max="15080" width="13.28515625" customWidth="1"/>
    <col min="15081" max="15081" width="14.28515625" customWidth="1"/>
    <col min="15082" max="15082" width="14.140625" customWidth="1"/>
    <col min="15083" max="15084" width="14.28515625" customWidth="1"/>
    <col min="15085" max="15085" width="15.7109375" customWidth="1"/>
    <col min="15086" max="15086" width="14" customWidth="1"/>
    <col min="15087" max="15087" width="14.7109375" customWidth="1"/>
    <col min="15088" max="15088" width="9.42578125" customWidth="1"/>
    <col min="15090" max="15090" width="13.5703125" bestFit="1" customWidth="1"/>
    <col min="15333" max="15333" width="31.140625" customWidth="1"/>
    <col min="15334" max="15334" width="10.42578125" customWidth="1"/>
    <col min="15335" max="15335" width="15.140625" customWidth="1"/>
    <col min="15336" max="15336" width="13.28515625" customWidth="1"/>
    <col min="15337" max="15337" width="14.28515625" customWidth="1"/>
    <col min="15338" max="15338" width="14.140625" customWidth="1"/>
    <col min="15339" max="15340" width="14.28515625" customWidth="1"/>
    <col min="15341" max="15341" width="15.7109375" customWidth="1"/>
    <col min="15342" max="15342" width="14" customWidth="1"/>
    <col min="15343" max="15343" width="14.7109375" customWidth="1"/>
    <col min="15344" max="15344" width="9.42578125" customWidth="1"/>
    <col min="15346" max="15346" width="13.5703125" bestFit="1" customWidth="1"/>
    <col min="15589" max="15589" width="31.140625" customWidth="1"/>
    <col min="15590" max="15590" width="10.42578125" customWidth="1"/>
    <col min="15591" max="15591" width="15.140625" customWidth="1"/>
    <col min="15592" max="15592" width="13.28515625" customWidth="1"/>
    <col min="15593" max="15593" width="14.28515625" customWidth="1"/>
    <col min="15594" max="15594" width="14.140625" customWidth="1"/>
    <col min="15595" max="15596" width="14.28515625" customWidth="1"/>
    <col min="15597" max="15597" width="15.7109375" customWidth="1"/>
    <col min="15598" max="15598" width="14" customWidth="1"/>
    <col min="15599" max="15599" width="14.7109375" customWidth="1"/>
    <col min="15600" max="15600" width="9.42578125" customWidth="1"/>
    <col min="15602" max="15602" width="13.5703125" bestFit="1" customWidth="1"/>
    <col min="15845" max="15845" width="31.140625" customWidth="1"/>
    <col min="15846" max="15846" width="10.42578125" customWidth="1"/>
    <col min="15847" max="15847" width="15.140625" customWidth="1"/>
    <col min="15848" max="15848" width="13.28515625" customWidth="1"/>
    <col min="15849" max="15849" width="14.28515625" customWidth="1"/>
    <col min="15850" max="15850" width="14.140625" customWidth="1"/>
    <col min="15851" max="15852" width="14.28515625" customWidth="1"/>
    <col min="15853" max="15853" width="15.7109375" customWidth="1"/>
    <col min="15854" max="15854" width="14" customWidth="1"/>
    <col min="15855" max="15855" width="14.7109375" customWidth="1"/>
    <col min="15856" max="15856" width="9.42578125" customWidth="1"/>
    <col min="15858" max="15858" width="13.5703125" bestFit="1" customWidth="1"/>
    <col min="16101" max="16101" width="31.140625" customWidth="1"/>
    <col min="16102" max="16102" width="10.42578125" customWidth="1"/>
    <col min="16103" max="16103" width="15.140625" customWidth="1"/>
    <col min="16104" max="16104" width="13.28515625" customWidth="1"/>
    <col min="16105" max="16105" width="14.28515625" customWidth="1"/>
    <col min="16106" max="16106" width="14.140625" customWidth="1"/>
    <col min="16107" max="16108" width="14.28515625" customWidth="1"/>
    <col min="16109" max="16109" width="15.7109375" customWidth="1"/>
    <col min="16110" max="16110" width="14" customWidth="1"/>
    <col min="16111" max="16111" width="14.7109375" customWidth="1"/>
    <col min="16112" max="16112" width="9.42578125" customWidth="1"/>
    <col min="16114" max="16114" width="13.5703125" bestFit="1" customWidth="1"/>
  </cols>
  <sheetData>
    <row r="1" spans="1:11" ht="20.100000000000001" customHeight="1">
      <c r="A1" s="189" t="s">
        <v>329</v>
      </c>
      <c r="B1" s="189"/>
      <c r="J1" s="210" t="s">
        <v>331</v>
      </c>
      <c r="K1" s="210"/>
    </row>
    <row r="2" spans="1:11" ht="20.100000000000001" customHeight="1">
      <c r="A2" s="2" t="s">
        <v>330</v>
      </c>
    </row>
    <row r="3" spans="1:11">
      <c r="A3" s="189" t="s">
        <v>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5" thickBot="1">
      <c r="A4" s="199" t="str">
        <f>[1]agregat!B1</f>
        <v>la data de  31.12.2024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1" ht="12.75" customHeight="1">
      <c r="A5" s="200" t="s">
        <v>1</v>
      </c>
      <c r="B5" s="202" t="s">
        <v>2</v>
      </c>
      <c r="C5" s="204" t="s">
        <v>3</v>
      </c>
      <c r="D5" s="204" t="s">
        <v>4</v>
      </c>
      <c r="E5" s="206" t="str">
        <f>'[1]51'!F9</f>
        <v xml:space="preserve">Credite  bugetare  initiale </v>
      </c>
      <c r="F5" s="208" t="str">
        <f>'[1]51'!G9</f>
        <v>Credite bugetare finale</v>
      </c>
      <c r="G5" s="191" t="s">
        <v>5</v>
      </c>
      <c r="H5" s="191" t="s">
        <v>6</v>
      </c>
      <c r="I5" s="193" t="s">
        <v>7</v>
      </c>
      <c r="J5" s="195" t="s">
        <v>8</v>
      </c>
      <c r="K5" s="197" t="s">
        <v>9</v>
      </c>
    </row>
    <row r="6" spans="1:11" ht="30.75" customHeight="1">
      <c r="A6" s="201"/>
      <c r="B6" s="203"/>
      <c r="C6" s="205"/>
      <c r="D6" s="205"/>
      <c r="E6" s="207"/>
      <c r="F6" s="209"/>
      <c r="G6" s="192"/>
      <c r="H6" s="192"/>
      <c r="I6" s="194"/>
      <c r="J6" s="196"/>
      <c r="K6" s="198"/>
    </row>
    <row r="7" spans="1:11">
      <c r="A7" s="3" t="s">
        <v>10</v>
      </c>
      <c r="B7" s="4" t="s">
        <v>11</v>
      </c>
      <c r="C7" s="4">
        <v>1</v>
      </c>
      <c r="D7" s="4">
        <v>2</v>
      </c>
      <c r="E7" s="5">
        <v>3</v>
      </c>
      <c r="F7" s="5">
        <v>4</v>
      </c>
      <c r="G7" s="4">
        <v>5</v>
      </c>
      <c r="H7" s="4">
        <v>6</v>
      </c>
      <c r="I7" s="4">
        <v>7</v>
      </c>
      <c r="J7" s="4">
        <v>8</v>
      </c>
      <c r="K7" s="6">
        <v>9</v>
      </c>
    </row>
    <row r="8" spans="1:11" ht="51">
      <c r="A8" s="7" t="s">
        <v>12</v>
      </c>
      <c r="B8" s="8" t="s">
        <v>13</v>
      </c>
      <c r="C8" s="9">
        <f t="shared" ref="C8:K8" si="0">C9+C25+C33+C87+C105+C135</f>
        <v>275309477</v>
      </c>
      <c r="D8" s="9">
        <f t="shared" si="0"/>
        <v>179527479</v>
      </c>
      <c r="E8" s="10">
        <f t="shared" si="0"/>
        <v>586435194</v>
      </c>
      <c r="F8" s="10">
        <f t="shared" si="0"/>
        <v>542758557</v>
      </c>
      <c r="G8" s="10">
        <f t="shared" si="0"/>
        <v>435750709</v>
      </c>
      <c r="H8" s="10">
        <f t="shared" si="0"/>
        <v>435750709</v>
      </c>
      <c r="I8" s="9">
        <f t="shared" si="0"/>
        <v>435750709</v>
      </c>
      <c r="J8" s="64">
        <f t="shared" si="0"/>
        <v>0</v>
      </c>
      <c r="K8" s="11">
        <f t="shared" si="0"/>
        <v>458029377</v>
      </c>
    </row>
    <row r="9" spans="1:11" ht="38.25">
      <c r="A9" s="12" t="s">
        <v>14</v>
      </c>
      <c r="B9" s="13" t="s">
        <v>15</v>
      </c>
      <c r="C9" s="14">
        <f t="shared" ref="C9:K9" si="1">C10+C13+C19+C20</f>
        <v>0</v>
      </c>
      <c r="D9" s="14">
        <f t="shared" si="1"/>
        <v>225000</v>
      </c>
      <c r="E9" s="14">
        <f t="shared" si="1"/>
        <v>50004000</v>
      </c>
      <c r="F9" s="14">
        <f t="shared" si="1"/>
        <v>53508108</v>
      </c>
      <c r="G9" s="14">
        <f t="shared" si="1"/>
        <v>52153868</v>
      </c>
      <c r="H9" s="14">
        <f t="shared" si="1"/>
        <v>52153868</v>
      </c>
      <c r="I9" s="14">
        <f t="shared" si="1"/>
        <v>52153868</v>
      </c>
      <c r="J9" s="14">
        <f t="shared" si="1"/>
        <v>0</v>
      </c>
      <c r="K9" s="15">
        <f t="shared" si="1"/>
        <v>52539803</v>
      </c>
    </row>
    <row r="10" spans="1:11" ht="38.25">
      <c r="A10" s="16" t="s">
        <v>16</v>
      </c>
      <c r="B10" s="17" t="s">
        <v>17</v>
      </c>
      <c r="C10" s="18">
        <f>C11</f>
        <v>0</v>
      </c>
      <c r="D10" s="18">
        <f>D11</f>
        <v>15000</v>
      </c>
      <c r="E10" s="18">
        <f t="shared" ref="E10:K11" si="2">E11</f>
        <v>42532000</v>
      </c>
      <c r="F10" s="18">
        <f t="shared" si="2"/>
        <v>44714608</v>
      </c>
      <c r="G10" s="18">
        <f t="shared" si="2"/>
        <v>43774296</v>
      </c>
      <c r="H10" s="18">
        <f t="shared" si="2"/>
        <v>43774296</v>
      </c>
      <c r="I10" s="18">
        <f t="shared" si="2"/>
        <v>43774296</v>
      </c>
      <c r="J10" s="18">
        <f t="shared" si="2"/>
        <v>0</v>
      </c>
      <c r="K10" s="19">
        <f t="shared" si="2"/>
        <v>44350301</v>
      </c>
    </row>
    <row r="11" spans="1:11" ht="25.5">
      <c r="A11" s="20" t="s">
        <v>18</v>
      </c>
      <c r="B11" s="21" t="s">
        <v>19</v>
      </c>
      <c r="C11" s="22">
        <f>C12</f>
        <v>0</v>
      </c>
      <c r="D11" s="22">
        <f>D12</f>
        <v>15000</v>
      </c>
      <c r="E11" s="22">
        <f t="shared" si="2"/>
        <v>42532000</v>
      </c>
      <c r="F11" s="22">
        <f t="shared" si="2"/>
        <v>44714608</v>
      </c>
      <c r="G11" s="22">
        <f t="shared" si="2"/>
        <v>43774296</v>
      </c>
      <c r="H11" s="22">
        <f t="shared" si="2"/>
        <v>43774296</v>
      </c>
      <c r="I11" s="22">
        <f t="shared" si="2"/>
        <v>43774296</v>
      </c>
      <c r="J11" s="22">
        <f t="shared" si="2"/>
        <v>0</v>
      </c>
      <c r="K11" s="23">
        <f t="shared" si="2"/>
        <v>44350301</v>
      </c>
    </row>
    <row r="12" spans="1:11" ht="25.5">
      <c r="A12" s="24" t="s">
        <v>20</v>
      </c>
      <c r="B12" s="25" t="s">
        <v>21</v>
      </c>
      <c r="C12" s="26">
        <f>C142+C270</f>
        <v>0</v>
      </c>
      <c r="D12" s="26">
        <f>D142+D270</f>
        <v>15000</v>
      </c>
      <c r="E12" s="26">
        <f t="shared" ref="E12:K12" si="3">E142+E270</f>
        <v>42532000</v>
      </c>
      <c r="F12" s="26">
        <f t="shared" si="3"/>
        <v>44714608</v>
      </c>
      <c r="G12" s="26">
        <f t="shared" si="3"/>
        <v>43774296</v>
      </c>
      <c r="H12" s="26">
        <f t="shared" si="3"/>
        <v>43774296</v>
      </c>
      <c r="I12" s="26">
        <f t="shared" si="3"/>
        <v>43774296</v>
      </c>
      <c r="J12" s="26">
        <f t="shared" si="3"/>
        <v>0</v>
      </c>
      <c r="K12" s="27">
        <f t="shared" si="3"/>
        <v>44350301</v>
      </c>
    </row>
    <row r="13" spans="1:11" ht="33.75">
      <c r="A13" s="28" t="s">
        <v>22</v>
      </c>
      <c r="B13" s="17" t="s">
        <v>23</v>
      </c>
      <c r="C13" s="18">
        <f t="shared" ref="C13:K13" si="4">C14+C15+C16+C17+C18</f>
        <v>0</v>
      </c>
      <c r="D13" s="18">
        <f t="shared" si="4"/>
        <v>210000</v>
      </c>
      <c r="E13" s="18">
        <f t="shared" si="4"/>
        <v>3030000</v>
      </c>
      <c r="F13" s="18">
        <f t="shared" si="4"/>
        <v>4405000</v>
      </c>
      <c r="G13" s="18">
        <f t="shared" si="4"/>
        <v>4248837</v>
      </c>
      <c r="H13" s="18">
        <f t="shared" si="4"/>
        <v>4248837</v>
      </c>
      <c r="I13" s="18">
        <f t="shared" si="4"/>
        <v>4248837</v>
      </c>
      <c r="J13" s="18">
        <f t="shared" si="4"/>
        <v>0</v>
      </c>
      <c r="K13" s="19">
        <f t="shared" si="4"/>
        <v>3999552</v>
      </c>
    </row>
    <row r="14" spans="1:11" ht="25.5">
      <c r="A14" s="24" t="s">
        <v>24</v>
      </c>
      <c r="B14" s="25" t="s">
        <v>25</v>
      </c>
      <c r="C14" s="26">
        <f t="shared" ref="C14:K14" si="5">C144+C272</f>
        <v>0</v>
      </c>
      <c r="D14" s="26">
        <f t="shared" si="5"/>
        <v>0</v>
      </c>
      <c r="E14" s="26">
        <f t="shared" si="5"/>
        <v>10000</v>
      </c>
      <c r="F14" s="26">
        <f t="shared" si="5"/>
        <v>10000</v>
      </c>
      <c r="G14" s="26">
        <f t="shared" si="5"/>
        <v>0</v>
      </c>
      <c r="H14" s="26">
        <f t="shared" si="5"/>
        <v>0</v>
      </c>
      <c r="I14" s="26">
        <f t="shared" si="5"/>
        <v>0</v>
      </c>
      <c r="J14" s="26">
        <f t="shared" si="5"/>
        <v>0</v>
      </c>
      <c r="K14" s="27">
        <f t="shared" si="5"/>
        <v>0</v>
      </c>
    </row>
    <row r="15" spans="1:11" ht="38.25" hidden="1">
      <c r="A15" s="24" t="s">
        <v>26</v>
      </c>
      <c r="B15" s="25" t="s">
        <v>27</v>
      </c>
      <c r="C15" s="26">
        <f t="shared" ref="C15:K18" si="6">C145+C273</f>
        <v>0</v>
      </c>
      <c r="D15" s="26">
        <f t="shared" si="6"/>
        <v>0</v>
      </c>
      <c r="E15" s="26">
        <f t="shared" si="6"/>
        <v>0</v>
      </c>
      <c r="F15" s="26">
        <f t="shared" si="6"/>
        <v>0</v>
      </c>
      <c r="G15" s="26">
        <f t="shared" si="6"/>
        <v>0</v>
      </c>
      <c r="H15" s="26">
        <f t="shared" si="6"/>
        <v>0</v>
      </c>
      <c r="I15" s="26">
        <f t="shared" si="6"/>
        <v>0</v>
      </c>
      <c r="J15" s="26">
        <f t="shared" si="6"/>
        <v>0</v>
      </c>
      <c r="K15" s="27">
        <f t="shared" si="6"/>
        <v>0</v>
      </c>
    </row>
    <row r="16" spans="1:11" ht="51" hidden="1">
      <c r="A16" s="24" t="s">
        <v>28</v>
      </c>
      <c r="B16" s="25" t="s">
        <v>29</v>
      </c>
      <c r="C16" s="26">
        <f t="shared" si="6"/>
        <v>0</v>
      </c>
      <c r="D16" s="26">
        <f t="shared" si="6"/>
        <v>0</v>
      </c>
      <c r="E16" s="26">
        <f t="shared" si="6"/>
        <v>0</v>
      </c>
      <c r="F16" s="26">
        <f t="shared" si="6"/>
        <v>0</v>
      </c>
      <c r="G16" s="26">
        <f t="shared" si="6"/>
        <v>0</v>
      </c>
      <c r="H16" s="26">
        <f t="shared" si="6"/>
        <v>0</v>
      </c>
      <c r="I16" s="26">
        <f t="shared" si="6"/>
        <v>0</v>
      </c>
      <c r="J16" s="26">
        <f t="shared" si="6"/>
        <v>0</v>
      </c>
      <c r="K16" s="27">
        <f t="shared" si="6"/>
        <v>0</v>
      </c>
    </row>
    <row r="17" spans="1:11" ht="25.5">
      <c r="A17" s="24" t="s">
        <v>30</v>
      </c>
      <c r="B17" s="25" t="s">
        <v>31</v>
      </c>
      <c r="C17" s="26">
        <f t="shared" si="6"/>
        <v>0</v>
      </c>
      <c r="D17" s="26">
        <f t="shared" si="6"/>
        <v>210000</v>
      </c>
      <c r="E17" s="26">
        <f t="shared" si="6"/>
        <v>3020000</v>
      </c>
      <c r="F17" s="26">
        <f t="shared" si="6"/>
        <v>3695000</v>
      </c>
      <c r="G17" s="26">
        <f t="shared" si="6"/>
        <v>3617769</v>
      </c>
      <c r="H17" s="26">
        <f t="shared" si="6"/>
        <v>3617769</v>
      </c>
      <c r="I17" s="26">
        <f t="shared" si="6"/>
        <v>3617769</v>
      </c>
      <c r="J17" s="26">
        <f t="shared" si="6"/>
        <v>0</v>
      </c>
      <c r="K17" s="27">
        <f t="shared" si="6"/>
        <v>3460297</v>
      </c>
    </row>
    <row r="18" spans="1:11" ht="20.100000000000001" customHeight="1">
      <c r="A18" s="24" t="s">
        <v>32</v>
      </c>
      <c r="B18" s="25" t="s">
        <v>33</v>
      </c>
      <c r="C18" s="26">
        <f t="shared" si="6"/>
        <v>0</v>
      </c>
      <c r="D18" s="26">
        <f t="shared" si="6"/>
        <v>0</v>
      </c>
      <c r="E18" s="26">
        <f t="shared" si="6"/>
        <v>0</v>
      </c>
      <c r="F18" s="26">
        <f t="shared" si="6"/>
        <v>700000</v>
      </c>
      <c r="G18" s="26">
        <f t="shared" si="6"/>
        <v>631068</v>
      </c>
      <c r="H18" s="26">
        <f t="shared" si="6"/>
        <v>631068</v>
      </c>
      <c r="I18" s="26">
        <f t="shared" si="6"/>
        <v>631068</v>
      </c>
      <c r="J18" s="26">
        <f t="shared" si="6"/>
        <v>0</v>
      </c>
      <c r="K18" s="27">
        <f t="shared" si="6"/>
        <v>539255</v>
      </c>
    </row>
    <row r="19" spans="1:11" ht="25.5">
      <c r="A19" s="16" t="s">
        <v>34</v>
      </c>
      <c r="B19" s="17" t="s">
        <v>35</v>
      </c>
      <c r="C19" s="18">
        <f>C149</f>
        <v>0</v>
      </c>
      <c r="D19" s="18">
        <f>D149</f>
        <v>0</v>
      </c>
      <c r="E19" s="18">
        <f t="shared" ref="E19:K19" si="7">E149</f>
        <v>4442000</v>
      </c>
      <c r="F19" s="18">
        <f t="shared" si="7"/>
        <v>4388500</v>
      </c>
      <c r="G19" s="18">
        <f t="shared" si="7"/>
        <v>4130735</v>
      </c>
      <c r="H19" s="18">
        <f t="shared" si="7"/>
        <v>4130735</v>
      </c>
      <c r="I19" s="18">
        <f t="shared" si="7"/>
        <v>4130735</v>
      </c>
      <c r="J19" s="18">
        <f t="shared" si="7"/>
        <v>0</v>
      </c>
      <c r="K19" s="19">
        <f t="shared" si="7"/>
        <v>4189950</v>
      </c>
    </row>
    <row r="20" spans="1:11" ht="51" hidden="1">
      <c r="A20" s="16" t="s">
        <v>36</v>
      </c>
      <c r="B20" s="17" t="s">
        <v>37</v>
      </c>
      <c r="C20" s="18">
        <f>C22+C23+C24</f>
        <v>0</v>
      </c>
      <c r="D20" s="18">
        <f>D22+D23+D24</f>
        <v>0</v>
      </c>
      <c r="E20" s="18">
        <f t="shared" ref="E20:K20" si="8">E22+E23+E24</f>
        <v>0</v>
      </c>
      <c r="F20" s="18">
        <f t="shared" si="8"/>
        <v>0</v>
      </c>
      <c r="G20" s="18">
        <f t="shared" si="8"/>
        <v>0</v>
      </c>
      <c r="H20" s="18">
        <f t="shared" si="8"/>
        <v>0</v>
      </c>
      <c r="I20" s="18">
        <f t="shared" si="8"/>
        <v>0</v>
      </c>
      <c r="J20" s="18">
        <f t="shared" si="8"/>
        <v>0</v>
      </c>
      <c r="K20" s="19">
        <f t="shared" si="8"/>
        <v>0</v>
      </c>
    </row>
    <row r="21" spans="1:11" ht="38.25" hidden="1">
      <c r="A21" s="24" t="s">
        <v>38</v>
      </c>
      <c r="B21" s="25" t="s">
        <v>39</v>
      </c>
      <c r="C21" s="29"/>
      <c r="D21" s="29"/>
      <c r="E21" s="30"/>
      <c r="F21" s="31"/>
      <c r="G21" s="32"/>
      <c r="H21" s="32"/>
      <c r="I21" s="32"/>
      <c r="J21" s="119">
        <f>H21-I21</f>
        <v>0</v>
      </c>
      <c r="K21" s="34"/>
    </row>
    <row r="22" spans="1:11" ht="38.25" hidden="1">
      <c r="A22" s="24" t="s">
        <v>40</v>
      </c>
      <c r="B22" s="25" t="s">
        <v>39</v>
      </c>
      <c r="C22" s="26">
        <f>C151</f>
        <v>0</v>
      </c>
      <c r="D22" s="26">
        <f>D151</f>
        <v>0</v>
      </c>
      <c r="E22" s="26">
        <f t="shared" ref="E22:K22" si="9">E151</f>
        <v>0</v>
      </c>
      <c r="F22" s="26">
        <f t="shared" si="9"/>
        <v>0</v>
      </c>
      <c r="G22" s="26">
        <f t="shared" si="9"/>
        <v>0</v>
      </c>
      <c r="H22" s="26">
        <f t="shared" si="9"/>
        <v>0</v>
      </c>
      <c r="I22" s="26">
        <f t="shared" si="9"/>
        <v>0</v>
      </c>
      <c r="J22" s="26">
        <f t="shared" si="9"/>
        <v>0</v>
      </c>
      <c r="K22" s="27">
        <f t="shared" si="9"/>
        <v>0</v>
      </c>
    </row>
    <row r="23" spans="1:11" ht="38.25" hidden="1">
      <c r="A23" s="24" t="s">
        <v>41</v>
      </c>
      <c r="B23" s="25" t="s">
        <v>42</v>
      </c>
      <c r="C23" s="26">
        <f>C152</f>
        <v>0</v>
      </c>
      <c r="D23" s="26">
        <f t="shared" ref="D23:K24" si="10">D152</f>
        <v>0</v>
      </c>
      <c r="E23" s="26">
        <f t="shared" si="10"/>
        <v>0</v>
      </c>
      <c r="F23" s="26">
        <f t="shared" si="10"/>
        <v>0</v>
      </c>
      <c r="G23" s="26">
        <f t="shared" si="10"/>
        <v>0</v>
      </c>
      <c r="H23" s="26">
        <f t="shared" si="10"/>
        <v>0</v>
      </c>
      <c r="I23" s="26">
        <f t="shared" si="10"/>
        <v>0</v>
      </c>
      <c r="J23" s="26">
        <f t="shared" si="10"/>
        <v>0</v>
      </c>
      <c r="K23" s="27">
        <f t="shared" si="10"/>
        <v>0</v>
      </c>
    </row>
    <row r="24" spans="1:11" ht="38.25" hidden="1">
      <c r="A24" s="24" t="s">
        <v>43</v>
      </c>
      <c r="B24" s="35" t="s">
        <v>44</v>
      </c>
      <c r="C24" s="26">
        <f>C153</f>
        <v>0</v>
      </c>
      <c r="D24" s="26">
        <f t="shared" si="10"/>
        <v>0</v>
      </c>
      <c r="E24" s="26">
        <f t="shared" si="10"/>
        <v>0</v>
      </c>
      <c r="F24" s="26">
        <f t="shared" si="10"/>
        <v>0</v>
      </c>
      <c r="G24" s="26">
        <f t="shared" si="10"/>
        <v>0</v>
      </c>
      <c r="H24" s="26">
        <f t="shared" si="10"/>
        <v>0</v>
      </c>
      <c r="I24" s="26">
        <f t="shared" si="10"/>
        <v>0</v>
      </c>
      <c r="J24" s="26">
        <f t="shared" si="10"/>
        <v>0</v>
      </c>
      <c r="K24" s="27">
        <f t="shared" si="10"/>
        <v>0</v>
      </c>
    </row>
    <row r="25" spans="1:11" ht="38.25">
      <c r="A25" s="12" t="s">
        <v>45</v>
      </c>
      <c r="B25" s="13" t="s">
        <v>46</v>
      </c>
      <c r="C25" s="14">
        <f>C26+C28</f>
        <v>0</v>
      </c>
      <c r="D25" s="14">
        <f>D26+D28</f>
        <v>0</v>
      </c>
      <c r="E25" s="14">
        <f t="shared" ref="E25:K25" si="11">E26+E28</f>
        <v>14216400</v>
      </c>
      <c r="F25" s="14">
        <f t="shared" si="11"/>
        <v>13964957</v>
      </c>
      <c r="G25" s="14">
        <f t="shared" si="11"/>
        <v>13723977</v>
      </c>
      <c r="H25" s="14">
        <f t="shared" si="11"/>
        <v>13723977</v>
      </c>
      <c r="I25" s="14">
        <f t="shared" si="11"/>
        <v>13723977</v>
      </c>
      <c r="J25" s="14">
        <f t="shared" si="11"/>
        <v>0</v>
      </c>
      <c r="K25" s="15">
        <f t="shared" si="11"/>
        <v>13855506</v>
      </c>
    </row>
    <row r="26" spans="1:11" ht="15.75" hidden="1">
      <c r="A26" s="16" t="s">
        <v>47</v>
      </c>
      <c r="B26" s="17" t="s">
        <v>48</v>
      </c>
      <c r="C26" s="18">
        <f>C27</f>
        <v>0</v>
      </c>
      <c r="D26" s="18">
        <f>D27</f>
        <v>0</v>
      </c>
      <c r="E26" s="18">
        <f t="shared" ref="E26:K26" si="12">E27</f>
        <v>0</v>
      </c>
      <c r="F26" s="18">
        <f t="shared" si="12"/>
        <v>0</v>
      </c>
      <c r="G26" s="18">
        <f t="shared" si="12"/>
        <v>0</v>
      </c>
      <c r="H26" s="18">
        <f t="shared" si="12"/>
        <v>0</v>
      </c>
      <c r="I26" s="18">
        <f t="shared" si="12"/>
        <v>0</v>
      </c>
      <c r="J26" s="18">
        <f t="shared" si="12"/>
        <v>0</v>
      </c>
      <c r="K26" s="19">
        <f t="shared" si="12"/>
        <v>0</v>
      </c>
    </row>
    <row r="27" spans="1:11" ht="15" hidden="1">
      <c r="A27" s="24" t="s">
        <v>49</v>
      </c>
      <c r="B27" s="25" t="s">
        <v>50</v>
      </c>
      <c r="C27" s="26">
        <f>C156+C279</f>
        <v>0</v>
      </c>
      <c r="D27" s="26">
        <f>D156+D279</f>
        <v>0</v>
      </c>
      <c r="E27" s="26">
        <f t="shared" ref="E27:K27" si="13">E156+E279</f>
        <v>0</v>
      </c>
      <c r="F27" s="26">
        <f t="shared" si="13"/>
        <v>0</v>
      </c>
      <c r="G27" s="26">
        <f t="shared" si="13"/>
        <v>0</v>
      </c>
      <c r="H27" s="26">
        <f t="shared" si="13"/>
        <v>0</v>
      </c>
      <c r="I27" s="26">
        <f t="shared" si="13"/>
        <v>0</v>
      </c>
      <c r="J27" s="26">
        <f t="shared" si="13"/>
        <v>0</v>
      </c>
      <c r="K27" s="27">
        <f t="shared" si="13"/>
        <v>0</v>
      </c>
    </row>
    <row r="28" spans="1:11" ht="38.25">
      <c r="A28" s="16" t="s">
        <v>51</v>
      </c>
      <c r="B28" s="17" t="s">
        <v>52</v>
      </c>
      <c r="C28" s="18">
        <f>C29+C31+C32</f>
        <v>0</v>
      </c>
      <c r="D28" s="18">
        <f>D29+D31+D32</f>
        <v>0</v>
      </c>
      <c r="E28" s="18">
        <f>E29+E31+E32</f>
        <v>14216400</v>
      </c>
      <c r="F28" s="18">
        <f t="shared" ref="F28:K28" si="14">F29+F31+F32</f>
        <v>13964957</v>
      </c>
      <c r="G28" s="18">
        <f t="shared" si="14"/>
        <v>13723977</v>
      </c>
      <c r="H28" s="18">
        <f t="shared" si="14"/>
        <v>13723977</v>
      </c>
      <c r="I28" s="18">
        <f t="shared" si="14"/>
        <v>13723977</v>
      </c>
      <c r="J28" s="18">
        <f t="shared" si="14"/>
        <v>0</v>
      </c>
      <c r="K28" s="19">
        <f t="shared" si="14"/>
        <v>13855506</v>
      </c>
    </row>
    <row r="29" spans="1:11" ht="15">
      <c r="A29" s="36" t="s">
        <v>53</v>
      </c>
      <c r="B29" s="21" t="s">
        <v>54</v>
      </c>
      <c r="C29" s="22">
        <f>C30</f>
        <v>0</v>
      </c>
      <c r="D29" s="22">
        <f>D30</f>
        <v>0</v>
      </c>
      <c r="E29" s="22">
        <f>E30</f>
        <v>14156400</v>
      </c>
      <c r="F29" s="22">
        <f t="shared" ref="F29:K29" si="15">F30</f>
        <v>13904957</v>
      </c>
      <c r="G29" s="22">
        <f t="shared" si="15"/>
        <v>13664381</v>
      </c>
      <c r="H29" s="22">
        <f t="shared" si="15"/>
        <v>13664381</v>
      </c>
      <c r="I29" s="22">
        <f t="shared" si="15"/>
        <v>13664381</v>
      </c>
      <c r="J29" s="22">
        <f t="shared" si="15"/>
        <v>0</v>
      </c>
      <c r="K29" s="23">
        <f t="shared" si="15"/>
        <v>13715824</v>
      </c>
    </row>
    <row r="30" spans="1:11" ht="25.5">
      <c r="A30" s="24" t="s">
        <v>55</v>
      </c>
      <c r="B30" s="25" t="s">
        <v>56</v>
      </c>
      <c r="C30" s="26">
        <f t="shared" ref="C30:K32" si="16">C159+C282</f>
        <v>0</v>
      </c>
      <c r="D30" s="26">
        <f t="shared" si="16"/>
        <v>0</v>
      </c>
      <c r="E30" s="26">
        <f t="shared" si="16"/>
        <v>14156400</v>
      </c>
      <c r="F30" s="26">
        <f t="shared" si="16"/>
        <v>13904957</v>
      </c>
      <c r="G30" s="26">
        <f t="shared" si="16"/>
        <v>13664381</v>
      </c>
      <c r="H30" s="26">
        <f t="shared" si="16"/>
        <v>13664381</v>
      </c>
      <c r="I30" s="26">
        <f t="shared" si="16"/>
        <v>13664381</v>
      </c>
      <c r="J30" s="26">
        <f t="shared" si="16"/>
        <v>0</v>
      </c>
      <c r="K30" s="27">
        <f t="shared" si="16"/>
        <v>13715824</v>
      </c>
    </row>
    <row r="31" spans="1:11" ht="27" customHeight="1">
      <c r="A31" s="37" t="s">
        <v>57</v>
      </c>
      <c r="B31" s="25" t="s">
        <v>58</v>
      </c>
      <c r="C31" s="26">
        <f t="shared" si="16"/>
        <v>0</v>
      </c>
      <c r="D31" s="26">
        <f t="shared" si="16"/>
        <v>0</v>
      </c>
      <c r="E31" s="26">
        <f>E160+E283</f>
        <v>60000</v>
      </c>
      <c r="F31" s="26">
        <f>F160+F283</f>
        <v>60000</v>
      </c>
      <c r="G31" s="26">
        <f t="shared" si="16"/>
        <v>59596</v>
      </c>
      <c r="H31" s="26">
        <f t="shared" si="16"/>
        <v>59596</v>
      </c>
      <c r="I31" s="26">
        <f t="shared" si="16"/>
        <v>59596</v>
      </c>
      <c r="J31" s="26">
        <f t="shared" si="16"/>
        <v>0</v>
      </c>
      <c r="K31" s="27">
        <f t="shared" si="16"/>
        <v>90114</v>
      </c>
    </row>
    <row r="32" spans="1:11" ht="25.5" hidden="1">
      <c r="A32" s="37" t="s">
        <v>59</v>
      </c>
      <c r="B32" s="25" t="s">
        <v>60</v>
      </c>
      <c r="C32" s="26">
        <f t="shared" si="16"/>
        <v>0</v>
      </c>
      <c r="D32" s="26">
        <f t="shared" si="16"/>
        <v>0</v>
      </c>
      <c r="E32" s="26">
        <f>E161+E284</f>
        <v>0</v>
      </c>
      <c r="F32" s="26">
        <f>F161+F284</f>
        <v>0</v>
      </c>
      <c r="G32" s="26">
        <f t="shared" si="16"/>
        <v>0</v>
      </c>
      <c r="H32" s="26">
        <f t="shared" si="16"/>
        <v>0</v>
      </c>
      <c r="I32" s="26">
        <f t="shared" si="16"/>
        <v>0</v>
      </c>
      <c r="J32" s="26">
        <f t="shared" si="16"/>
        <v>0</v>
      </c>
      <c r="K32" s="27">
        <f t="shared" si="16"/>
        <v>49568</v>
      </c>
    </row>
    <row r="33" spans="1:11" ht="38.25">
      <c r="A33" s="12" t="s">
        <v>61</v>
      </c>
      <c r="B33" s="13" t="s">
        <v>62</v>
      </c>
      <c r="C33" s="14">
        <f>C34+C50+C57+C75</f>
        <v>103521361</v>
      </c>
      <c r="D33" s="14">
        <f>D34+D50+D57+D75</f>
        <v>42393323</v>
      </c>
      <c r="E33" s="14">
        <f t="shared" ref="E33:K33" si="17">E34+E50+E57+E75</f>
        <v>245213361</v>
      </c>
      <c r="F33" s="14">
        <f t="shared" si="17"/>
        <v>222735041</v>
      </c>
      <c r="G33" s="14">
        <f t="shared" si="17"/>
        <v>197410147</v>
      </c>
      <c r="H33" s="14">
        <f t="shared" si="17"/>
        <v>197410147</v>
      </c>
      <c r="I33" s="14">
        <f t="shared" si="17"/>
        <v>197410147</v>
      </c>
      <c r="J33" s="14">
        <f t="shared" si="17"/>
        <v>0</v>
      </c>
      <c r="K33" s="15">
        <f t="shared" si="17"/>
        <v>211600064</v>
      </c>
    </row>
    <row r="34" spans="1:11" ht="33.75">
      <c r="A34" s="28" t="s">
        <v>63</v>
      </c>
      <c r="B34" s="17" t="s">
        <v>64</v>
      </c>
      <c r="C34" s="18">
        <f>C35+C38+C42+C43+C45+C49+C48</f>
        <v>75284741</v>
      </c>
      <c r="D34" s="18">
        <f t="shared" ref="D34:K34" si="18">D35+D38+D42+D43+D45+D49+D48</f>
        <v>28182190</v>
      </c>
      <c r="E34" s="18">
        <f t="shared" si="18"/>
        <v>106680741</v>
      </c>
      <c r="F34" s="18">
        <f t="shared" si="18"/>
        <v>65528430</v>
      </c>
      <c r="G34" s="18">
        <f t="shared" si="18"/>
        <v>45445937</v>
      </c>
      <c r="H34" s="18">
        <f t="shared" si="18"/>
        <v>45445937</v>
      </c>
      <c r="I34" s="18">
        <f t="shared" si="18"/>
        <v>45445937</v>
      </c>
      <c r="J34" s="18">
        <f t="shared" si="18"/>
        <v>0</v>
      </c>
      <c r="K34" s="19">
        <f t="shared" si="18"/>
        <v>53751479</v>
      </c>
    </row>
    <row r="35" spans="1:11" ht="25.5">
      <c r="A35" s="20" t="s">
        <v>65</v>
      </c>
      <c r="B35" s="21" t="s">
        <v>66</v>
      </c>
      <c r="C35" s="22">
        <f>C36+C37</f>
        <v>34135</v>
      </c>
      <c r="D35" s="22">
        <f>D36+D37</f>
        <v>444873</v>
      </c>
      <c r="E35" s="22">
        <f t="shared" ref="E35:K35" si="19">E36+E37</f>
        <v>4718901</v>
      </c>
      <c r="F35" s="22">
        <f t="shared" si="19"/>
        <v>6973904</v>
      </c>
      <c r="G35" s="22">
        <f t="shared" si="19"/>
        <v>6677413</v>
      </c>
      <c r="H35" s="22">
        <f t="shared" si="19"/>
        <v>6677413</v>
      </c>
      <c r="I35" s="22">
        <f t="shared" si="19"/>
        <v>6677413</v>
      </c>
      <c r="J35" s="22">
        <f t="shared" si="19"/>
        <v>0</v>
      </c>
      <c r="K35" s="23">
        <f t="shared" si="19"/>
        <v>6769029</v>
      </c>
    </row>
    <row r="36" spans="1:11" ht="25.5">
      <c r="A36" s="24" t="s">
        <v>67</v>
      </c>
      <c r="B36" s="25" t="s">
        <v>68</v>
      </c>
      <c r="C36" s="26">
        <f t="shared" ref="C36:K37" si="20">C165+C288</f>
        <v>34135</v>
      </c>
      <c r="D36" s="26">
        <f t="shared" si="20"/>
        <v>444873</v>
      </c>
      <c r="E36" s="26">
        <f t="shared" si="20"/>
        <v>3982929</v>
      </c>
      <c r="F36" s="26">
        <f t="shared" si="20"/>
        <v>6224206</v>
      </c>
      <c r="G36" s="26">
        <f t="shared" si="20"/>
        <v>5949313</v>
      </c>
      <c r="H36" s="26">
        <f t="shared" si="20"/>
        <v>5949313</v>
      </c>
      <c r="I36" s="26">
        <f t="shared" si="20"/>
        <v>5949313</v>
      </c>
      <c r="J36" s="26">
        <f t="shared" si="20"/>
        <v>0</v>
      </c>
      <c r="K36" s="27">
        <f t="shared" si="20"/>
        <v>6048400</v>
      </c>
    </row>
    <row r="37" spans="1:11" ht="25.5">
      <c r="A37" s="24" t="s">
        <v>69</v>
      </c>
      <c r="B37" s="25" t="s">
        <v>70</v>
      </c>
      <c r="C37" s="26">
        <f t="shared" si="20"/>
        <v>0</v>
      </c>
      <c r="D37" s="26">
        <f t="shared" si="20"/>
        <v>0</v>
      </c>
      <c r="E37" s="26">
        <f t="shared" si="20"/>
        <v>735972</v>
      </c>
      <c r="F37" s="26">
        <f t="shared" si="20"/>
        <v>749698</v>
      </c>
      <c r="G37" s="26">
        <f t="shared" si="20"/>
        <v>728100</v>
      </c>
      <c r="H37" s="26">
        <f t="shared" si="20"/>
        <v>728100</v>
      </c>
      <c r="I37" s="26">
        <f t="shared" si="20"/>
        <v>728100</v>
      </c>
      <c r="J37" s="26">
        <f t="shared" si="20"/>
        <v>0</v>
      </c>
      <c r="K37" s="27">
        <f t="shared" si="20"/>
        <v>720629</v>
      </c>
    </row>
    <row r="38" spans="1:11" ht="25.5">
      <c r="A38" s="20" t="s">
        <v>71</v>
      </c>
      <c r="B38" s="21" t="s">
        <v>72</v>
      </c>
      <c r="C38" s="22">
        <f>C39+C40+C41+C42</f>
        <v>16183150</v>
      </c>
      <c r="D38" s="22">
        <f>D39+D40+D41+D42</f>
        <v>12841760</v>
      </c>
      <c r="E38" s="22">
        <f>E39+E40+E41</f>
        <v>40791916</v>
      </c>
      <c r="F38" s="22">
        <f t="shared" ref="F38:K38" si="21">F39+F40+F41</f>
        <v>38367632</v>
      </c>
      <c r="G38" s="22">
        <f t="shared" si="21"/>
        <v>34171102</v>
      </c>
      <c r="H38" s="22">
        <f t="shared" si="21"/>
        <v>34171102</v>
      </c>
      <c r="I38" s="22">
        <f t="shared" si="21"/>
        <v>34171102</v>
      </c>
      <c r="J38" s="22">
        <f t="shared" si="21"/>
        <v>0</v>
      </c>
      <c r="K38" s="23">
        <f t="shared" si="21"/>
        <v>41299742</v>
      </c>
    </row>
    <row r="39" spans="1:11" ht="25.5">
      <c r="A39" s="24" t="s">
        <v>73</v>
      </c>
      <c r="B39" s="25" t="s">
        <v>74</v>
      </c>
      <c r="C39" s="26">
        <f t="shared" ref="C39:K42" si="22">C168+C291</f>
        <v>7618300</v>
      </c>
      <c r="D39" s="26">
        <f t="shared" si="22"/>
        <v>10923160</v>
      </c>
      <c r="E39" s="26">
        <f t="shared" si="22"/>
        <v>14170633</v>
      </c>
      <c r="F39" s="26">
        <f t="shared" si="22"/>
        <v>17821541</v>
      </c>
      <c r="G39" s="26">
        <f t="shared" si="22"/>
        <v>16412829</v>
      </c>
      <c r="H39" s="26">
        <f t="shared" si="22"/>
        <v>16412829</v>
      </c>
      <c r="I39" s="26">
        <f t="shared" si="22"/>
        <v>16412829</v>
      </c>
      <c r="J39" s="26">
        <f t="shared" si="22"/>
        <v>0</v>
      </c>
      <c r="K39" s="27">
        <f t="shared" si="22"/>
        <v>17544532</v>
      </c>
    </row>
    <row r="40" spans="1:11" ht="25.5">
      <c r="A40" s="24" t="s">
        <v>75</v>
      </c>
      <c r="B40" s="25" t="s">
        <v>76</v>
      </c>
      <c r="C40" s="26">
        <f t="shared" si="22"/>
        <v>8564850</v>
      </c>
      <c r="D40" s="26">
        <f t="shared" si="22"/>
        <v>1918600</v>
      </c>
      <c r="E40" s="26">
        <f>E169+E292</f>
        <v>26621283</v>
      </c>
      <c r="F40" s="26">
        <f t="shared" si="22"/>
        <v>20546091</v>
      </c>
      <c r="G40" s="26">
        <f t="shared" si="22"/>
        <v>17758273</v>
      </c>
      <c r="H40" s="26">
        <f t="shared" si="22"/>
        <v>17758273</v>
      </c>
      <c r="I40" s="26">
        <f t="shared" si="22"/>
        <v>17758273</v>
      </c>
      <c r="J40" s="26">
        <f t="shared" si="22"/>
        <v>0</v>
      </c>
      <c r="K40" s="27">
        <f t="shared" si="22"/>
        <v>23755210</v>
      </c>
    </row>
    <row r="41" spans="1:11" ht="25.5" hidden="1">
      <c r="A41" s="24" t="s">
        <v>77</v>
      </c>
      <c r="B41" s="25" t="s">
        <v>78</v>
      </c>
      <c r="C41" s="26">
        <f t="shared" si="22"/>
        <v>0</v>
      </c>
      <c r="D41" s="26">
        <f t="shared" si="22"/>
        <v>0</v>
      </c>
      <c r="E41" s="26">
        <f t="shared" si="22"/>
        <v>0</v>
      </c>
      <c r="F41" s="26">
        <f t="shared" si="22"/>
        <v>0</v>
      </c>
      <c r="G41" s="26">
        <f t="shared" si="22"/>
        <v>0</v>
      </c>
      <c r="H41" s="26">
        <f t="shared" si="22"/>
        <v>0</v>
      </c>
      <c r="I41" s="26">
        <f t="shared" si="22"/>
        <v>0</v>
      </c>
      <c r="J41" s="26">
        <f t="shared" si="22"/>
        <v>0</v>
      </c>
      <c r="K41" s="27">
        <f t="shared" si="22"/>
        <v>0</v>
      </c>
    </row>
    <row r="42" spans="1:11" ht="15" hidden="1">
      <c r="A42" s="24" t="s">
        <v>79</v>
      </c>
      <c r="B42" s="25" t="s">
        <v>80</v>
      </c>
      <c r="C42" s="26">
        <f t="shared" si="22"/>
        <v>0</v>
      </c>
      <c r="D42" s="26">
        <f t="shared" si="22"/>
        <v>0</v>
      </c>
      <c r="E42" s="26">
        <f t="shared" si="22"/>
        <v>0</v>
      </c>
      <c r="F42" s="26">
        <f t="shared" si="22"/>
        <v>0</v>
      </c>
      <c r="G42" s="26">
        <f t="shared" si="22"/>
        <v>0</v>
      </c>
      <c r="H42" s="26">
        <f t="shared" si="22"/>
        <v>0</v>
      </c>
      <c r="I42" s="26">
        <f t="shared" si="22"/>
        <v>0</v>
      </c>
      <c r="J42" s="26">
        <f t="shared" si="22"/>
        <v>0</v>
      </c>
      <c r="K42" s="27">
        <f t="shared" si="22"/>
        <v>0</v>
      </c>
    </row>
    <row r="43" spans="1:11" ht="25.5">
      <c r="A43" s="20" t="s">
        <v>81</v>
      </c>
      <c r="B43" s="21" t="s">
        <v>82</v>
      </c>
      <c r="C43" s="22">
        <f>C44</f>
        <v>0</v>
      </c>
      <c r="D43" s="22">
        <f>D44</f>
        <v>0</v>
      </c>
      <c r="E43" s="22">
        <f t="shared" ref="E43:K43" si="23">E44</f>
        <v>13200</v>
      </c>
      <c r="F43" s="22">
        <f t="shared" si="23"/>
        <v>236000</v>
      </c>
      <c r="G43" s="22">
        <f t="shared" si="23"/>
        <v>191391</v>
      </c>
      <c r="H43" s="22">
        <f t="shared" si="23"/>
        <v>191391</v>
      </c>
      <c r="I43" s="22">
        <f t="shared" si="23"/>
        <v>191391</v>
      </c>
      <c r="J43" s="22">
        <f t="shared" si="23"/>
        <v>0</v>
      </c>
      <c r="K43" s="23">
        <f t="shared" si="23"/>
        <v>191391</v>
      </c>
    </row>
    <row r="44" spans="1:11" ht="25.5">
      <c r="A44" s="24" t="s">
        <v>83</v>
      </c>
      <c r="B44" s="25" t="s">
        <v>84</v>
      </c>
      <c r="C44" s="26">
        <f>C173+C296</f>
        <v>0</v>
      </c>
      <c r="D44" s="26">
        <f>D173+D296</f>
        <v>0</v>
      </c>
      <c r="E44" s="26">
        <f t="shared" ref="E44:K44" si="24">E173+E296</f>
        <v>13200</v>
      </c>
      <c r="F44" s="26">
        <f t="shared" si="24"/>
        <v>236000</v>
      </c>
      <c r="G44" s="26">
        <f t="shared" si="24"/>
        <v>191391</v>
      </c>
      <c r="H44" s="26">
        <f t="shared" si="24"/>
        <v>191391</v>
      </c>
      <c r="I44" s="26">
        <f t="shared" si="24"/>
        <v>191391</v>
      </c>
      <c r="J44" s="26">
        <f t="shared" si="24"/>
        <v>0</v>
      </c>
      <c r="K44" s="27">
        <f t="shared" si="24"/>
        <v>191391</v>
      </c>
    </row>
    <row r="45" spans="1:11" ht="25.5">
      <c r="A45" s="20" t="s">
        <v>85</v>
      </c>
      <c r="B45" s="21" t="s">
        <v>86</v>
      </c>
      <c r="C45" s="22">
        <f>C46+C47</f>
        <v>0</v>
      </c>
      <c r="D45" s="22">
        <f>D46+D47</f>
        <v>0</v>
      </c>
      <c r="E45" s="22">
        <f t="shared" ref="E45:K45" si="25">E46+E47</f>
        <v>0</v>
      </c>
      <c r="F45" s="22">
        <f t="shared" si="25"/>
        <v>1071000</v>
      </c>
      <c r="G45" s="22">
        <f t="shared" si="25"/>
        <v>498966</v>
      </c>
      <c r="H45" s="22">
        <f t="shared" si="25"/>
        <v>498966</v>
      </c>
      <c r="I45" s="22">
        <f t="shared" si="25"/>
        <v>498966</v>
      </c>
      <c r="J45" s="22">
        <f t="shared" si="25"/>
        <v>0</v>
      </c>
      <c r="K45" s="23">
        <f t="shared" si="25"/>
        <v>498966</v>
      </c>
    </row>
    <row r="46" spans="1:11" ht="25.5" hidden="1">
      <c r="A46" s="24" t="s">
        <v>87</v>
      </c>
      <c r="B46" s="25" t="s">
        <v>88</v>
      </c>
      <c r="C46" s="26">
        <f t="shared" ref="C46:K49" si="26">C175+C298</f>
        <v>0</v>
      </c>
      <c r="D46" s="26">
        <f t="shared" si="26"/>
        <v>0</v>
      </c>
      <c r="E46" s="26">
        <f t="shared" si="26"/>
        <v>0</v>
      </c>
      <c r="F46" s="26">
        <f t="shared" si="26"/>
        <v>0</v>
      </c>
      <c r="G46" s="26">
        <f t="shared" si="26"/>
        <v>0</v>
      </c>
      <c r="H46" s="26">
        <f t="shared" si="26"/>
        <v>0</v>
      </c>
      <c r="I46" s="26">
        <f t="shared" si="26"/>
        <v>0</v>
      </c>
      <c r="J46" s="26">
        <f t="shared" si="26"/>
        <v>0</v>
      </c>
      <c r="K46" s="27">
        <f t="shared" si="26"/>
        <v>0</v>
      </c>
    </row>
    <row r="47" spans="1:11" ht="25.5">
      <c r="A47" s="24" t="s">
        <v>89</v>
      </c>
      <c r="B47" s="25" t="s">
        <v>90</v>
      </c>
      <c r="C47" s="26">
        <f t="shared" si="26"/>
        <v>0</v>
      </c>
      <c r="D47" s="26">
        <f t="shared" si="26"/>
        <v>0</v>
      </c>
      <c r="E47" s="26">
        <f t="shared" si="26"/>
        <v>0</v>
      </c>
      <c r="F47" s="26">
        <f t="shared" si="26"/>
        <v>1071000</v>
      </c>
      <c r="G47" s="26">
        <f t="shared" si="26"/>
        <v>498966</v>
      </c>
      <c r="H47" s="26">
        <f t="shared" si="26"/>
        <v>498966</v>
      </c>
      <c r="I47" s="26">
        <f t="shared" si="26"/>
        <v>498966</v>
      </c>
      <c r="J47" s="26">
        <f t="shared" si="26"/>
        <v>0</v>
      </c>
      <c r="K47" s="27">
        <f t="shared" si="26"/>
        <v>498966</v>
      </c>
    </row>
    <row r="48" spans="1:11" ht="20.100000000000001" customHeight="1">
      <c r="A48" s="160" t="s">
        <v>91</v>
      </c>
      <c r="B48" s="38" t="s">
        <v>92</v>
      </c>
      <c r="C48" s="26">
        <f t="shared" si="26"/>
        <v>0</v>
      </c>
      <c r="D48" s="26">
        <f t="shared" si="26"/>
        <v>0</v>
      </c>
      <c r="E48" s="26">
        <f t="shared" si="26"/>
        <v>765268</v>
      </c>
      <c r="F48" s="26">
        <f t="shared" si="26"/>
        <v>1831097</v>
      </c>
      <c r="G48" s="26">
        <f t="shared" si="26"/>
        <v>1769597</v>
      </c>
      <c r="H48" s="26">
        <f t="shared" si="26"/>
        <v>1769597</v>
      </c>
      <c r="I48" s="26">
        <f t="shared" si="26"/>
        <v>1769597</v>
      </c>
      <c r="J48" s="26">
        <f t="shared" si="26"/>
        <v>0</v>
      </c>
      <c r="K48" s="27">
        <f t="shared" si="26"/>
        <v>1793648</v>
      </c>
    </row>
    <row r="49" spans="1:11" ht="25.5">
      <c r="A49" s="24" t="s">
        <v>93</v>
      </c>
      <c r="B49" s="25" t="s">
        <v>94</v>
      </c>
      <c r="C49" s="26">
        <f t="shared" si="26"/>
        <v>59067456</v>
      </c>
      <c r="D49" s="26">
        <f t="shared" si="26"/>
        <v>14895557</v>
      </c>
      <c r="E49" s="26">
        <f t="shared" si="26"/>
        <v>60391456</v>
      </c>
      <c r="F49" s="26">
        <f t="shared" si="26"/>
        <v>17048797</v>
      </c>
      <c r="G49" s="26">
        <f t="shared" si="26"/>
        <v>2137468</v>
      </c>
      <c r="H49" s="26">
        <f t="shared" si="26"/>
        <v>2137468</v>
      </c>
      <c r="I49" s="26">
        <f t="shared" si="26"/>
        <v>2137468</v>
      </c>
      <c r="J49" s="26">
        <f t="shared" si="26"/>
        <v>0</v>
      </c>
      <c r="K49" s="27">
        <f t="shared" si="26"/>
        <v>3198703</v>
      </c>
    </row>
    <row r="50" spans="1:11" ht="25.5">
      <c r="A50" s="16" t="s">
        <v>95</v>
      </c>
      <c r="B50" s="17" t="s">
        <v>96</v>
      </c>
      <c r="C50" s="18">
        <f>C51+C54+C55</f>
        <v>83100</v>
      </c>
      <c r="D50" s="18">
        <f>D51+D54+D55</f>
        <v>83100</v>
      </c>
      <c r="E50" s="18">
        <f t="shared" ref="E50:K50" si="27">E51+E54+E55</f>
        <v>7468100</v>
      </c>
      <c r="F50" s="18">
        <f t="shared" si="27"/>
        <v>8978900</v>
      </c>
      <c r="G50" s="18">
        <f t="shared" si="27"/>
        <v>8967429</v>
      </c>
      <c r="H50" s="18">
        <f t="shared" si="27"/>
        <v>8967429</v>
      </c>
      <c r="I50" s="18">
        <f t="shared" si="27"/>
        <v>8967429</v>
      </c>
      <c r="J50" s="18">
        <f t="shared" si="27"/>
        <v>0</v>
      </c>
      <c r="K50" s="19">
        <f t="shared" si="27"/>
        <v>9217583</v>
      </c>
    </row>
    <row r="51" spans="1:11" ht="38.25">
      <c r="A51" s="20" t="s">
        <v>97</v>
      </c>
      <c r="B51" s="21" t="s">
        <v>98</v>
      </c>
      <c r="C51" s="22">
        <f>C52+C53</f>
        <v>0</v>
      </c>
      <c r="D51" s="22">
        <f>D52+D53</f>
        <v>0</v>
      </c>
      <c r="E51" s="22">
        <f t="shared" ref="E51:K51" si="28">E52+E53</f>
        <v>1630800</v>
      </c>
      <c r="F51" s="22">
        <f t="shared" si="28"/>
        <v>1630800</v>
      </c>
      <c r="G51" s="22">
        <f t="shared" si="28"/>
        <v>1630300</v>
      </c>
      <c r="H51" s="22">
        <f t="shared" si="28"/>
        <v>1630300</v>
      </c>
      <c r="I51" s="22">
        <f t="shared" si="28"/>
        <v>1630300</v>
      </c>
      <c r="J51" s="22">
        <f t="shared" si="28"/>
        <v>0</v>
      </c>
      <c r="K51" s="23">
        <f t="shared" si="28"/>
        <v>1630300</v>
      </c>
    </row>
    <row r="52" spans="1:11" ht="25.5">
      <c r="A52" s="24" t="s">
        <v>99</v>
      </c>
      <c r="B52" s="25" t="s">
        <v>100</v>
      </c>
      <c r="C52" s="26">
        <f t="shared" ref="C52:K54" si="29">C181+C304</f>
        <v>0</v>
      </c>
      <c r="D52" s="26">
        <f t="shared" si="29"/>
        <v>0</v>
      </c>
      <c r="E52" s="26">
        <f t="shared" si="29"/>
        <v>1630800</v>
      </c>
      <c r="F52" s="26">
        <f t="shared" si="29"/>
        <v>1630800</v>
      </c>
      <c r="G52" s="26">
        <f t="shared" si="29"/>
        <v>1630300</v>
      </c>
      <c r="H52" s="26">
        <f t="shared" si="29"/>
        <v>1630300</v>
      </c>
      <c r="I52" s="26">
        <f t="shared" si="29"/>
        <v>1630300</v>
      </c>
      <c r="J52" s="26">
        <f t="shared" si="29"/>
        <v>0</v>
      </c>
      <c r="K52" s="27">
        <f t="shared" si="29"/>
        <v>1630300</v>
      </c>
    </row>
    <row r="53" spans="1:11" ht="25.5" hidden="1">
      <c r="A53" s="24" t="s">
        <v>101</v>
      </c>
      <c r="B53" s="35" t="s">
        <v>102</v>
      </c>
      <c r="C53" s="26">
        <f t="shared" si="29"/>
        <v>0</v>
      </c>
      <c r="D53" s="26">
        <f t="shared" si="29"/>
        <v>0</v>
      </c>
      <c r="E53" s="26">
        <f t="shared" si="29"/>
        <v>0</v>
      </c>
      <c r="F53" s="26">
        <f t="shared" si="29"/>
        <v>0</v>
      </c>
      <c r="G53" s="26">
        <f t="shared" si="29"/>
        <v>0</v>
      </c>
      <c r="H53" s="26">
        <f t="shared" si="29"/>
        <v>0</v>
      </c>
      <c r="I53" s="26">
        <f t="shared" si="29"/>
        <v>0</v>
      </c>
      <c r="J53" s="26">
        <f t="shared" si="29"/>
        <v>0</v>
      </c>
      <c r="K53" s="27">
        <f t="shared" si="29"/>
        <v>0</v>
      </c>
    </row>
    <row r="54" spans="1:11" ht="20.100000000000001" customHeight="1">
      <c r="A54" s="24" t="s">
        <v>103</v>
      </c>
      <c r="B54" s="35" t="s">
        <v>104</v>
      </c>
      <c r="C54" s="26">
        <f t="shared" si="29"/>
        <v>83100</v>
      </c>
      <c r="D54" s="26">
        <f t="shared" si="29"/>
        <v>83100</v>
      </c>
      <c r="E54" s="26">
        <f t="shared" si="29"/>
        <v>5450500</v>
      </c>
      <c r="F54" s="26">
        <f t="shared" si="29"/>
        <v>7348100</v>
      </c>
      <c r="G54" s="26">
        <f t="shared" si="29"/>
        <v>7337129</v>
      </c>
      <c r="H54" s="26">
        <f t="shared" si="29"/>
        <v>7337129</v>
      </c>
      <c r="I54" s="26">
        <f t="shared" si="29"/>
        <v>7337129</v>
      </c>
      <c r="J54" s="26">
        <f t="shared" si="29"/>
        <v>0</v>
      </c>
      <c r="K54" s="27">
        <f t="shared" si="29"/>
        <v>7587283</v>
      </c>
    </row>
    <row r="55" spans="1:11" ht="38.25">
      <c r="A55" s="20" t="s">
        <v>105</v>
      </c>
      <c r="B55" s="21" t="s">
        <v>106</v>
      </c>
      <c r="C55" s="22">
        <f>C56</f>
        <v>0</v>
      </c>
      <c r="D55" s="22">
        <f>D56</f>
        <v>0</v>
      </c>
      <c r="E55" s="22">
        <f t="shared" ref="E55:K55" si="30">E56</f>
        <v>386800</v>
      </c>
      <c r="F55" s="22">
        <f t="shared" si="30"/>
        <v>0</v>
      </c>
      <c r="G55" s="22">
        <f t="shared" si="30"/>
        <v>0</v>
      </c>
      <c r="H55" s="22">
        <f t="shared" si="30"/>
        <v>0</v>
      </c>
      <c r="I55" s="22">
        <f t="shared" si="30"/>
        <v>0</v>
      </c>
      <c r="J55" s="22">
        <f t="shared" si="30"/>
        <v>0</v>
      </c>
      <c r="K55" s="23">
        <f t="shared" si="30"/>
        <v>0</v>
      </c>
    </row>
    <row r="56" spans="1:11" ht="25.5">
      <c r="A56" s="24" t="s">
        <v>107</v>
      </c>
      <c r="B56" s="25" t="s">
        <v>108</v>
      </c>
      <c r="C56" s="26">
        <f t="shared" ref="C56:K56" si="31">C185+C308</f>
        <v>0</v>
      </c>
      <c r="D56" s="26">
        <f t="shared" si="31"/>
        <v>0</v>
      </c>
      <c r="E56" s="26">
        <f t="shared" si="31"/>
        <v>386800</v>
      </c>
      <c r="F56" s="26">
        <f t="shared" si="31"/>
        <v>0</v>
      </c>
      <c r="G56" s="26">
        <f t="shared" si="31"/>
        <v>0</v>
      </c>
      <c r="H56" s="26">
        <f t="shared" si="31"/>
        <v>0</v>
      </c>
      <c r="I56" s="26">
        <f t="shared" si="31"/>
        <v>0</v>
      </c>
      <c r="J56" s="26">
        <f t="shared" si="31"/>
        <v>0</v>
      </c>
      <c r="K56" s="27">
        <f t="shared" si="31"/>
        <v>0</v>
      </c>
    </row>
    <row r="57" spans="1:11" ht="48">
      <c r="A57" s="111" t="s">
        <v>109</v>
      </c>
      <c r="B57" s="17" t="s">
        <v>110</v>
      </c>
      <c r="C57" s="18">
        <f>C58+C69+C73+C74</f>
        <v>27746020</v>
      </c>
      <c r="D57" s="18">
        <f>D58+D69+D73+D74</f>
        <v>13717033</v>
      </c>
      <c r="E57" s="18">
        <f>E58+E69+E73+E74</f>
        <v>61026020</v>
      </c>
      <c r="F57" s="18">
        <f t="shared" ref="F57:K57" si="32">F58+F69+F73+F74</f>
        <v>71979764</v>
      </c>
      <c r="G57" s="18">
        <f t="shared" si="32"/>
        <v>67656710</v>
      </c>
      <c r="H57" s="18">
        <f t="shared" si="32"/>
        <v>67656710</v>
      </c>
      <c r="I57" s="18">
        <f t="shared" si="32"/>
        <v>67656710</v>
      </c>
      <c r="J57" s="18">
        <f t="shared" si="32"/>
        <v>0</v>
      </c>
      <c r="K57" s="19">
        <f t="shared" si="32"/>
        <v>71359401</v>
      </c>
    </row>
    <row r="58" spans="1:11" ht="24">
      <c r="A58" s="45" t="s">
        <v>111</v>
      </c>
      <c r="B58" s="21" t="s">
        <v>112</v>
      </c>
      <c r="C58" s="22">
        <f>C59+C60+C61+C62+C63+C64+C65+C66+C68+C67</f>
        <v>10815000</v>
      </c>
      <c r="D58" s="22">
        <f>D59+D60+D61+D62+D63+D64+D65+D66+D68+D67</f>
        <v>1315000</v>
      </c>
      <c r="E58" s="22">
        <f>E59+E60+E61+E62+E63+E64+E65+E66+E68+E67</f>
        <v>27595000</v>
      </c>
      <c r="F58" s="22">
        <f t="shared" ref="F58:K58" si="33">F59+F60+F61+F62+F63+F64+F65+F66+F68+F67</f>
        <v>32580731</v>
      </c>
      <c r="G58" s="22">
        <f t="shared" si="33"/>
        <v>29612360</v>
      </c>
      <c r="H58" s="22">
        <f t="shared" si="33"/>
        <v>29612360</v>
      </c>
      <c r="I58" s="22">
        <f t="shared" si="33"/>
        <v>29612360</v>
      </c>
      <c r="J58" s="22">
        <f t="shared" si="33"/>
        <v>0</v>
      </c>
      <c r="K58" s="23">
        <f t="shared" si="33"/>
        <v>34702576</v>
      </c>
    </row>
    <row r="59" spans="1:11" ht="25.5" hidden="1">
      <c r="A59" s="24" t="s">
        <v>113</v>
      </c>
      <c r="B59" s="25" t="s">
        <v>114</v>
      </c>
      <c r="C59" s="26">
        <f t="shared" ref="C59:K68" si="34">C188+C311</f>
        <v>0</v>
      </c>
      <c r="D59" s="26">
        <f t="shared" si="34"/>
        <v>0</v>
      </c>
      <c r="E59" s="26">
        <f t="shared" si="34"/>
        <v>0</v>
      </c>
      <c r="F59" s="26">
        <f t="shared" si="34"/>
        <v>0</v>
      </c>
      <c r="G59" s="26">
        <f t="shared" si="34"/>
        <v>0</v>
      </c>
      <c r="H59" s="26">
        <f t="shared" si="34"/>
        <v>0</v>
      </c>
      <c r="I59" s="26">
        <f t="shared" si="34"/>
        <v>0</v>
      </c>
      <c r="J59" s="26">
        <f t="shared" si="34"/>
        <v>0</v>
      </c>
      <c r="K59" s="27">
        <f t="shared" si="34"/>
        <v>0</v>
      </c>
    </row>
    <row r="60" spans="1:11" ht="25.5">
      <c r="A60" s="24" t="s">
        <v>115</v>
      </c>
      <c r="B60" s="25" t="s">
        <v>116</v>
      </c>
      <c r="C60" s="26">
        <f t="shared" si="34"/>
        <v>10815000</v>
      </c>
      <c r="D60" s="26">
        <f t="shared" si="34"/>
        <v>1315000</v>
      </c>
      <c r="E60" s="26">
        <f t="shared" si="34"/>
        <v>10815000</v>
      </c>
      <c r="F60" s="26">
        <f t="shared" si="34"/>
        <v>1315000</v>
      </c>
      <c r="G60" s="26">
        <f t="shared" si="34"/>
        <v>0</v>
      </c>
      <c r="H60" s="26">
        <f t="shared" si="34"/>
        <v>0</v>
      </c>
      <c r="I60" s="26">
        <f t="shared" si="34"/>
        <v>0</v>
      </c>
      <c r="J60" s="26">
        <f t="shared" si="34"/>
        <v>0</v>
      </c>
      <c r="K60" s="27">
        <f t="shared" si="34"/>
        <v>0</v>
      </c>
    </row>
    <row r="61" spans="1:11" ht="25.5">
      <c r="A61" s="24" t="s">
        <v>117</v>
      </c>
      <c r="B61" s="25" t="s">
        <v>118</v>
      </c>
      <c r="C61" s="26">
        <f t="shared" si="34"/>
        <v>0</v>
      </c>
      <c r="D61" s="26">
        <f t="shared" si="34"/>
        <v>0</v>
      </c>
      <c r="E61" s="39">
        <f t="shared" si="34"/>
        <v>10000000</v>
      </c>
      <c r="F61" s="26">
        <f t="shared" si="34"/>
        <v>22905175</v>
      </c>
      <c r="G61" s="26">
        <f t="shared" si="34"/>
        <v>21354712</v>
      </c>
      <c r="H61" s="26">
        <f t="shared" si="34"/>
        <v>21354712</v>
      </c>
      <c r="I61" s="26">
        <f t="shared" si="34"/>
        <v>21354712</v>
      </c>
      <c r="J61" s="26">
        <f t="shared" si="34"/>
        <v>0</v>
      </c>
      <c r="K61" s="27">
        <f t="shared" si="34"/>
        <v>26439484</v>
      </c>
    </row>
    <row r="62" spans="1:11" ht="25.5" hidden="1">
      <c r="A62" s="24" t="s">
        <v>119</v>
      </c>
      <c r="B62" s="25" t="s">
        <v>120</v>
      </c>
      <c r="C62" s="26">
        <f t="shared" si="34"/>
        <v>0</v>
      </c>
      <c r="D62" s="26">
        <f t="shared" si="34"/>
        <v>0</v>
      </c>
      <c r="E62" s="26">
        <f t="shared" si="34"/>
        <v>0</v>
      </c>
      <c r="F62" s="26">
        <f t="shared" si="34"/>
        <v>0</v>
      </c>
      <c r="G62" s="26">
        <f t="shared" si="34"/>
        <v>0</v>
      </c>
      <c r="H62" s="26">
        <f t="shared" si="34"/>
        <v>0</v>
      </c>
      <c r="I62" s="26">
        <f t="shared" si="34"/>
        <v>0</v>
      </c>
      <c r="J62" s="26">
        <f t="shared" si="34"/>
        <v>0</v>
      </c>
      <c r="K62" s="27">
        <f t="shared" si="34"/>
        <v>0</v>
      </c>
    </row>
    <row r="63" spans="1:11" ht="25.5">
      <c r="A63" s="24" t="s">
        <v>121</v>
      </c>
      <c r="B63" s="25" t="s">
        <v>122</v>
      </c>
      <c r="C63" s="26">
        <f t="shared" si="34"/>
        <v>0</v>
      </c>
      <c r="D63" s="26">
        <f t="shared" si="34"/>
        <v>0</v>
      </c>
      <c r="E63" s="26">
        <f t="shared" si="34"/>
        <v>6500000</v>
      </c>
      <c r="F63" s="26">
        <f t="shared" si="34"/>
        <v>0</v>
      </c>
      <c r="G63" s="26">
        <f t="shared" si="34"/>
        <v>0</v>
      </c>
      <c r="H63" s="26">
        <f t="shared" si="34"/>
        <v>0</v>
      </c>
      <c r="I63" s="26">
        <f t="shared" si="34"/>
        <v>0</v>
      </c>
      <c r="J63" s="26">
        <f t="shared" si="34"/>
        <v>0</v>
      </c>
      <c r="K63" s="27">
        <f t="shared" si="34"/>
        <v>0</v>
      </c>
    </row>
    <row r="64" spans="1:11" ht="25.5" hidden="1">
      <c r="A64" s="24" t="s">
        <v>123</v>
      </c>
      <c r="B64" s="25" t="s">
        <v>124</v>
      </c>
      <c r="C64" s="26">
        <f t="shared" si="34"/>
        <v>0</v>
      </c>
      <c r="D64" s="26">
        <f t="shared" si="34"/>
        <v>0</v>
      </c>
      <c r="E64" s="26">
        <f t="shared" si="34"/>
        <v>0</v>
      </c>
      <c r="F64" s="26">
        <f t="shared" si="34"/>
        <v>0</v>
      </c>
      <c r="G64" s="26">
        <f t="shared" si="34"/>
        <v>0</v>
      </c>
      <c r="H64" s="26">
        <f t="shared" si="34"/>
        <v>0</v>
      </c>
      <c r="I64" s="26">
        <f t="shared" si="34"/>
        <v>0</v>
      </c>
      <c r="J64" s="26">
        <f t="shared" si="34"/>
        <v>0</v>
      </c>
      <c r="K64" s="27">
        <f t="shared" si="34"/>
        <v>0</v>
      </c>
    </row>
    <row r="65" spans="1:11" ht="25.5" hidden="1">
      <c r="A65" s="24" t="s">
        <v>125</v>
      </c>
      <c r="B65" s="25" t="s">
        <v>126</v>
      </c>
      <c r="C65" s="26">
        <f t="shared" si="34"/>
        <v>0</v>
      </c>
      <c r="D65" s="26">
        <f t="shared" si="34"/>
        <v>0</v>
      </c>
      <c r="E65" s="26">
        <f t="shared" si="34"/>
        <v>0</v>
      </c>
      <c r="F65" s="26">
        <f t="shared" si="34"/>
        <v>0</v>
      </c>
      <c r="G65" s="26">
        <f t="shared" si="34"/>
        <v>0</v>
      </c>
      <c r="H65" s="26">
        <f t="shared" si="34"/>
        <v>0</v>
      </c>
      <c r="I65" s="26">
        <f t="shared" si="34"/>
        <v>0</v>
      </c>
      <c r="J65" s="26">
        <f t="shared" si="34"/>
        <v>0</v>
      </c>
      <c r="K65" s="27">
        <f t="shared" si="34"/>
        <v>0</v>
      </c>
    </row>
    <row r="66" spans="1:11" ht="25.5" hidden="1">
      <c r="A66" s="24" t="s">
        <v>127</v>
      </c>
      <c r="B66" s="25" t="s">
        <v>128</v>
      </c>
      <c r="C66" s="26">
        <f t="shared" si="34"/>
        <v>0</v>
      </c>
      <c r="D66" s="26">
        <f t="shared" si="34"/>
        <v>0</v>
      </c>
      <c r="E66" s="26">
        <f t="shared" si="34"/>
        <v>0</v>
      </c>
      <c r="F66" s="26">
        <f t="shared" si="34"/>
        <v>0</v>
      </c>
      <c r="G66" s="26">
        <f t="shared" si="34"/>
        <v>0</v>
      </c>
      <c r="H66" s="26">
        <f t="shared" si="34"/>
        <v>0</v>
      </c>
      <c r="I66" s="26">
        <f t="shared" si="34"/>
        <v>0</v>
      </c>
      <c r="J66" s="26">
        <f t="shared" si="34"/>
        <v>0</v>
      </c>
      <c r="K66" s="27">
        <f t="shared" si="34"/>
        <v>0</v>
      </c>
    </row>
    <row r="67" spans="1:11" ht="25.5">
      <c r="A67" s="161" t="s">
        <v>325</v>
      </c>
      <c r="B67" s="25" t="s">
        <v>129</v>
      </c>
      <c r="C67" s="26"/>
      <c r="D67" s="26"/>
      <c r="E67" s="39">
        <f t="shared" si="34"/>
        <v>0</v>
      </c>
      <c r="F67" s="39">
        <f t="shared" si="34"/>
        <v>7965556</v>
      </c>
      <c r="G67" s="39">
        <f t="shared" si="34"/>
        <v>7938106</v>
      </c>
      <c r="H67" s="39">
        <f t="shared" si="34"/>
        <v>7938106</v>
      </c>
      <c r="I67" s="39">
        <f t="shared" si="34"/>
        <v>7938106</v>
      </c>
      <c r="J67" s="39">
        <f t="shared" si="34"/>
        <v>0</v>
      </c>
      <c r="K67" s="162">
        <f t="shared" si="34"/>
        <v>7943550</v>
      </c>
    </row>
    <row r="68" spans="1:11" ht="25.5">
      <c r="A68" s="24" t="s">
        <v>130</v>
      </c>
      <c r="B68" s="25" t="s">
        <v>131</v>
      </c>
      <c r="C68" s="26">
        <f t="shared" si="34"/>
        <v>0</v>
      </c>
      <c r="D68" s="26">
        <f t="shared" si="34"/>
        <v>0</v>
      </c>
      <c r="E68" s="39">
        <f t="shared" si="34"/>
        <v>280000</v>
      </c>
      <c r="F68" s="26">
        <f t="shared" si="34"/>
        <v>395000</v>
      </c>
      <c r="G68" s="26">
        <f t="shared" si="34"/>
        <v>319542</v>
      </c>
      <c r="H68" s="26">
        <f t="shared" si="34"/>
        <v>319542</v>
      </c>
      <c r="I68" s="26">
        <f t="shared" si="34"/>
        <v>319542</v>
      </c>
      <c r="J68" s="26">
        <f t="shared" si="34"/>
        <v>0</v>
      </c>
      <c r="K68" s="27">
        <f t="shared" si="34"/>
        <v>319542</v>
      </c>
    </row>
    <row r="69" spans="1:11" ht="25.5">
      <c r="A69" s="20" t="s">
        <v>132</v>
      </c>
      <c r="B69" s="21" t="s">
        <v>133</v>
      </c>
      <c r="C69" s="22">
        <f>C70+C71+C72</f>
        <v>1502000</v>
      </c>
      <c r="D69" s="22">
        <f>D70+D71+D72</f>
        <v>2000</v>
      </c>
      <c r="E69" s="22">
        <f>E70+E71+E72</f>
        <v>18002000</v>
      </c>
      <c r="F69" s="22">
        <f t="shared" ref="F69:K69" si="35">F70+F71+F72</f>
        <v>21399000</v>
      </c>
      <c r="G69" s="22">
        <f t="shared" si="35"/>
        <v>21378201</v>
      </c>
      <c r="H69" s="22">
        <f t="shared" si="35"/>
        <v>21378201</v>
      </c>
      <c r="I69" s="22">
        <f t="shared" si="35"/>
        <v>21378201</v>
      </c>
      <c r="J69" s="22">
        <f t="shared" si="35"/>
        <v>0</v>
      </c>
      <c r="K69" s="23">
        <f t="shared" si="35"/>
        <v>21240637</v>
      </c>
    </row>
    <row r="70" spans="1:11" ht="25.5">
      <c r="A70" s="24" t="s">
        <v>134</v>
      </c>
      <c r="B70" s="25" t="s">
        <v>135</v>
      </c>
      <c r="C70" s="26">
        <f t="shared" ref="C70:K74" si="36">C199+C322</f>
        <v>1502000</v>
      </c>
      <c r="D70" s="26">
        <f t="shared" si="36"/>
        <v>2000</v>
      </c>
      <c r="E70" s="39">
        <f t="shared" si="36"/>
        <v>7902000</v>
      </c>
      <c r="F70" s="26">
        <f t="shared" si="36"/>
        <v>7508000</v>
      </c>
      <c r="G70" s="26">
        <f t="shared" si="36"/>
        <v>7490685</v>
      </c>
      <c r="H70" s="26">
        <f t="shared" si="36"/>
        <v>7490685</v>
      </c>
      <c r="I70" s="26">
        <f t="shared" si="36"/>
        <v>7490685</v>
      </c>
      <c r="J70" s="26">
        <f t="shared" si="36"/>
        <v>0</v>
      </c>
      <c r="K70" s="27">
        <f t="shared" si="36"/>
        <v>7490429</v>
      </c>
    </row>
    <row r="71" spans="1:11" ht="25.5" hidden="1">
      <c r="A71" s="24" t="s">
        <v>136</v>
      </c>
      <c r="B71" s="25" t="s">
        <v>137</v>
      </c>
      <c r="C71" s="26">
        <f t="shared" si="36"/>
        <v>0</v>
      </c>
      <c r="D71" s="26">
        <f t="shared" si="36"/>
        <v>0</v>
      </c>
      <c r="E71" s="26">
        <f t="shared" si="36"/>
        <v>0</v>
      </c>
      <c r="F71" s="26">
        <f t="shared" si="36"/>
        <v>0</v>
      </c>
      <c r="G71" s="26">
        <f t="shared" si="36"/>
        <v>0</v>
      </c>
      <c r="H71" s="26">
        <f t="shared" si="36"/>
        <v>0</v>
      </c>
      <c r="I71" s="26">
        <f t="shared" si="36"/>
        <v>0</v>
      </c>
      <c r="J71" s="26">
        <f t="shared" si="36"/>
        <v>0</v>
      </c>
      <c r="K71" s="27">
        <f t="shared" si="36"/>
        <v>0</v>
      </c>
    </row>
    <row r="72" spans="1:11" ht="38.25">
      <c r="A72" s="24" t="s">
        <v>138</v>
      </c>
      <c r="B72" s="25" t="s">
        <v>139</v>
      </c>
      <c r="C72" s="26">
        <f t="shared" si="36"/>
        <v>0</v>
      </c>
      <c r="D72" s="26">
        <f t="shared" si="36"/>
        <v>0</v>
      </c>
      <c r="E72" s="39">
        <f t="shared" si="36"/>
        <v>10100000</v>
      </c>
      <c r="F72" s="26">
        <f t="shared" si="36"/>
        <v>13891000</v>
      </c>
      <c r="G72" s="26">
        <f t="shared" si="36"/>
        <v>13887516</v>
      </c>
      <c r="H72" s="26">
        <f t="shared" si="36"/>
        <v>13887516</v>
      </c>
      <c r="I72" s="26">
        <f t="shared" si="36"/>
        <v>13887516</v>
      </c>
      <c r="J72" s="26">
        <f t="shared" si="36"/>
        <v>0</v>
      </c>
      <c r="K72" s="27">
        <f t="shared" si="36"/>
        <v>13750208</v>
      </c>
    </row>
    <row r="73" spans="1:11" ht="15" hidden="1">
      <c r="A73" s="24" t="s">
        <v>140</v>
      </c>
      <c r="B73" s="25" t="s">
        <v>141</v>
      </c>
      <c r="C73" s="26">
        <f t="shared" si="36"/>
        <v>0</v>
      </c>
      <c r="D73" s="26">
        <f t="shared" si="36"/>
        <v>0</v>
      </c>
      <c r="E73" s="26">
        <f t="shared" si="36"/>
        <v>0</v>
      </c>
      <c r="F73" s="26">
        <f t="shared" si="36"/>
        <v>0</v>
      </c>
      <c r="G73" s="26">
        <f t="shared" si="36"/>
        <v>0</v>
      </c>
      <c r="H73" s="26">
        <f t="shared" si="36"/>
        <v>0</v>
      </c>
      <c r="I73" s="26">
        <f t="shared" si="36"/>
        <v>0</v>
      </c>
      <c r="J73" s="26">
        <f t="shared" si="36"/>
        <v>0</v>
      </c>
      <c r="K73" s="27">
        <f t="shared" si="36"/>
        <v>0</v>
      </c>
    </row>
    <row r="74" spans="1:11" ht="25.5">
      <c r="A74" s="24" t="s">
        <v>142</v>
      </c>
      <c r="B74" s="25" t="s">
        <v>143</v>
      </c>
      <c r="C74" s="26">
        <f t="shared" si="36"/>
        <v>15429020</v>
      </c>
      <c r="D74" s="26">
        <f t="shared" si="36"/>
        <v>12400033</v>
      </c>
      <c r="E74" s="39">
        <f t="shared" si="36"/>
        <v>15429020</v>
      </c>
      <c r="F74" s="26">
        <f t="shared" si="36"/>
        <v>18000033</v>
      </c>
      <c r="G74" s="26">
        <f t="shared" si="36"/>
        <v>16666149</v>
      </c>
      <c r="H74" s="26">
        <f t="shared" si="36"/>
        <v>16666149</v>
      </c>
      <c r="I74" s="26">
        <f t="shared" si="36"/>
        <v>16666149</v>
      </c>
      <c r="J74" s="26">
        <f t="shared" si="36"/>
        <v>0</v>
      </c>
      <c r="K74" s="27">
        <f t="shared" si="36"/>
        <v>15416188</v>
      </c>
    </row>
    <row r="75" spans="1:11" ht="45">
      <c r="A75" s="28" t="s">
        <v>144</v>
      </c>
      <c r="B75" s="17" t="s">
        <v>145</v>
      </c>
      <c r="C75" s="18">
        <f t="shared" ref="C75:K75" si="37">C76+C77+C79+C80+C81+C82+C83+C86</f>
        <v>407500</v>
      </c>
      <c r="D75" s="18">
        <f t="shared" si="37"/>
        <v>411000</v>
      </c>
      <c r="E75" s="18">
        <f t="shared" si="37"/>
        <v>70038500</v>
      </c>
      <c r="F75" s="18">
        <f t="shared" si="37"/>
        <v>76247947</v>
      </c>
      <c r="G75" s="18">
        <f t="shared" si="37"/>
        <v>75340071</v>
      </c>
      <c r="H75" s="18">
        <f t="shared" si="37"/>
        <v>75340071</v>
      </c>
      <c r="I75" s="18">
        <f t="shared" si="37"/>
        <v>75340071</v>
      </c>
      <c r="J75" s="18">
        <f t="shared" si="37"/>
        <v>0</v>
      </c>
      <c r="K75" s="19">
        <f t="shared" si="37"/>
        <v>77271601</v>
      </c>
    </row>
    <row r="76" spans="1:11" ht="25.5">
      <c r="A76" s="24" t="s">
        <v>146</v>
      </c>
      <c r="B76" s="25" t="s">
        <v>147</v>
      </c>
      <c r="C76" s="40">
        <f>C205+C328</f>
        <v>0</v>
      </c>
      <c r="D76" s="40">
        <f>D205+D328</f>
        <v>0</v>
      </c>
      <c r="E76" s="40">
        <f t="shared" ref="E76:K76" si="38">E205+E328</f>
        <v>0</v>
      </c>
      <c r="F76" s="40">
        <f t="shared" si="38"/>
        <v>0</v>
      </c>
      <c r="G76" s="40">
        <f t="shared" si="38"/>
        <v>0</v>
      </c>
      <c r="H76" s="40">
        <f t="shared" si="38"/>
        <v>0</v>
      </c>
      <c r="I76" s="40">
        <f t="shared" si="38"/>
        <v>0</v>
      </c>
      <c r="J76" s="40">
        <f t="shared" si="38"/>
        <v>0</v>
      </c>
      <c r="K76" s="41">
        <f t="shared" si="38"/>
        <v>29930</v>
      </c>
    </row>
    <row r="77" spans="1:11" ht="25.5">
      <c r="A77" s="20" t="s">
        <v>148</v>
      </c>
      <c r="B77" s="21" t="s">
        <v>149</v>
      </c>
      <c r="C77" s="22">
        <f>C78</f>
        <v>0</v>
      </c>
      <c r="D77" s="22">
        <f>D78</f>
        <v>0</v>
      </c>
      <c r="E77" s="22">
        <f t="shared" ref="E77:K77" si="39">E78</f>
        <v>48590000</v>
      </c>
      <c r="F77" s="22">
        <f t="shared" si="39"/>
        <v>53387000</v>
      </c>
      <c r="G77" s="22">
        <f t="shared" si="39"/>
        <v>53381338</v>
      </c>
      <c r="H77" s="22">
        <f t="shared" si="39"/>
        <v>53381338</v>
      </c>
      <c r="I77" s="22">
        <f t="shared" si="39"/>
        <v>53381338</v>
      </c>
      <c r="J77" s="22">
        <f t="shared" si="39"/>
        <v>0</v>
      </c>
      <c r="K77" s="23">
        <f t="shared" si="39"/>
        <v>55348954</v>
      </c>
    </row>
    <row r="78" spans="1:11" ht="25.5">
      <c r="A78" s="24" t="s">
        <v>150</v>
      </c>
      <c r="B78" s="25" t="s">
        <v>151</v>
      </c>
      <c r="C78" s="26">
        <f t="shared" ref="C78:K82" si="40">C207+C330</f>
        <v>0</v>
      </c>
      <c r="D78" s="26">
        <f t="shared" si="40"/>
        <v>0</v>
      </c>
      <c r="E78" s="26">
        <f t="shared" si="40"/>
        <v>48590000</v>
      </c>
      <c r="F78" s="26">
        <f t="shared" si="40"/>
        <v>53387000</v>
      </c>
      <c r="G78" s="26">
        <f t="shared" si="40"/>
        <v>53381338</v>
      </c>
      <c r="H78" s="26">
        <f t="shared" si="40"/>
        <v>53381338</v>
      </c>
      <c r="I78" s="26">
        <f t="shared" si="40"/>
        <v>53381338</v>
      </c>
      <c r="J78" s="26">
        <f t="shared" si="40"/>
        <v>0</v>
      </c>
      <c r="K78" s="27">
        <f t="shared" si="40"/>
        <v>55348954</v>
      </c>
    </row>
    <row r="79" spans="1:11" ht="25.5">
      <c r="A79" s="24" t="s">
        <v>152</v>
      </c>
      <c r="B79" s="25" t="s">
        <v>153</v>
      </c>
      <c r="C79" s="26">
        <f t="shared" si="40"/>
        <v>0</v>
      </c>
      <c r="D79" s="26">
        <f t="shared" si="40"/>
        <v>0</v>
      </c>
      <c r="E79" s="26">
        <f t="shared" si="40"/>
        <v>10000</v>
      </c>
      <c r="F79" s="26">
        <f t="shared" si="40"/>
        <v>10000</v>
      </c>
      <c r="G79" s="26">
        <f t="shared" si="40"/>
        <v>334</v>
      </c>
      <c r="H79" s="26">
        <f t="shared" si="40"/>
        <v>334</v>
      </c>
      <c r="I79" s="26">
        <f t="shared" si="40"/>
        <v>334</v>
      </c>
      <c r="J79" s="26">
        <f t="shared" si="40"/>
        <v>0</v>
      </c>
      <c r="K79" s="27">
        <f t="shared" si="40"/>
        <v>334</v>
      </c>
    </row>
    <row r="80" spans="1:11" ht="15" hidden="1">
      <c r="A80" s="24" t="s">
        <v>154</v>
      </c>
      <c r="B80" s="25" t="s">
        <v>155</v>
      </c>
      <c r="C80" s="26">
        <f t="shared" si="40"/>
        <v>0</v>
      </c>
      <c r="D80" s="26">
        <f t="shared" si="40"/>
        <v>0</v>
      </c>
      <c r="E80" s="26">
        <f t="shared" si="40"/>
        <v>0</v>
      </c>
      <c r="F80" s="26">
        <f t="shared" si="40"/>
        <v>0</v>
      </c>
      <c r="G80" s="26">
        <f t="shared" si="40"/>
        <v>0</v>
      </c>
      <c r="H80" s="26">
        <f t="shared" si="40"/>
        <v>0</v>
      </c>
      <c r="I80" s="26">
        <f t="shared" si="40"/>
        <v>0</v>
      </c>
      <c r="J80" s="26">
        <f t="shared" si="40"/>
        <v>0</v>
      </c>
      <c r="K80" s="27">
        <f t="shared" si="40"/>
        <v>0</v>
      </c>
    </row>
    <row r="81" spans="1:11" ht="15" hidden="1">
      <c r="A81" s="24" t="s">
        <v>156</v>
      </c>
      <c r="B81" s="25" t="s">
        <v>157</v>
      </c>
      <c r="C81" s="26">
        <f t="shared" si="40"/>
        <v>0</v>
      </c>
      <c r="D81" s="26">
        <f t="shared" si="40"/>
        <v>0</v>
      </c>
      <c r="E81" s="26">
        <f t="shared" si="40"/>
        <v>0</v>
      </c>
      <c r="F81" s="26">
        <f t="shared" si="40"/>
        <v>0</v>
      </c>
      <c r="G81" s="26">
        <f t="shared" si="40"/>
        <v>0</v>
      </c>
      <c r="H81" s="26">
        <f t="shared" si="40"/>
        <v>0</v>
      </c>
      <c r="I81" s="26">
        <f t="shared" si="40"/>
        <v>0</v>
      </c>
      <c r="J81" s="26">
        <f t="shared" si="40"/>
        <v>0</v>
      </c>
      <c r="K81" s="27">
        <f t="shared" si="40"/>
        <v>0</v>
      </c>
    </row>
    <row r="82" spans="1:11" ht="15" hidden="1">
      <c r="A82" s="24" t="s">
        <v>158</v>
      </c>
      <c r="B82" s="35" t="s">
        <v>159</v>
      </c>
      <c r="C82" s="26">
        <f t="shared" si="40"/>
        <v>0</v>
      </c>
      <c r="D82" s="26">
        <f t="shared" si="40"/>
        <v>0</v>
      </c>
      <c r="E82" s="26">
        <f t="shared" si="40"/>
        <v>0</v>
      </c>
      <c r="F82" s="26">
        <f t="shared" si="40"/>
        <v>0</v>
      </c>
      <c r="G82" s="26">
        <f t="shared" si="40"/>
        <v>0</v>
      </c>
      <c r="H82" s="26">
        <f t="shared" si="40"/>
        <v>0</v>
      </c>
      <c r="I82" s="26">
        <f t="shared" si="40"/>
        <v>0</v>
      </c>
      <c r="J82" s="26">
        <f t="shared" si="40"/>
        <v>0</v>
      </c>
      <c r="K82" s="27">
        <f t="shared" si="40"/>
        <v>0</v>
      </c>
    </row>
    <row r="83" spans="1:11" ht="25.5">
      <c r="A83" s="20" t="s">
        <v>160</v>
      </c>
      <c r="B83" s="21" t="s">
        <v>161</v>
      </c>
      <c r="C83" s="22">
        <f>C85+C84</f>
        <v>0</v>
      </c>
      <c r="D83" s="22">
        <f>D85+D84</f>
        <v>0</v>
      </c>
      <c r="E83" s="22">
        <f t="shared" ref="E83:K83" si="41">E85+E84</f>
        <v>9341000</v>
      </c>
      <c r="F83" s="22">
        <f t="shared" si="41"/>
        <v>9346000</v>
      </c>
      <c r="G83" s="22">
        <f t="shared" si="41"/>
        <v>8700044</v>
      </c>
      <c r="H83" s="22">
        <f t="shared" si="41"/>
        <v>8700044</v>
      </c>
      <c r="I83" s="22">
        <f t="shared" si="41"/>
        <v>8700044</v>
      </c>
      <c r="J83" s="22">
        <f t="shared" si="41"/>
        <v>0</v>
      </c>
      <c r="K83" s="23">
        <f t="shared" si="41"/>
        <v>8698404</v>
      </c>
    </row>
    <row r="84" spans="1:11" ht="25.5">
      <c r="A84" s="24" t="s">
        <v>162</v>
      </c>
      <c r="B84" s="25" t="s">
        <v>163</v>
      </c>
      <c r="C84" s="26">
        <f t="shared" ref="C84:K86" si="42">C213+C336</f>
        <v>0</v>
      </c>
      <c r="D84" s="26">
        <f t="shared" si="42"/>
        <v>0</v>
      </c>
      <c r="E84" s="26">
        <f t="shared" si="42"/>
        <v>9341000</v>
      </c>
      <c r="F84" s="26">
        <f t="shared" si="42"/>
        <v>9346000</v>
      </c>
      <c r="G84" s="26">
        <f t="shared" si="42"/>
        <v>8700044</v>
      </c>
      <c r="H84" s="26">
        <f t="shared" si="42"/>
        <v>8700044</v>
      </c>
      <c r="I84" s="26">
        <f t="shared" si="42"/>
        <v>8700044</v>
      </c>
      <c r="J84" s="26">
        <f t="shared" si="42"/>
        <v>0</v>
      </c>
      <c r="K84" s="27">
        <f t="shared" si="42"/>
        <v>8698404</v>
      </c>
    </row>
    <row r="85" spans="1:11" ht="25.5" hidden="1">
      <c r="A85" s="24" t="s">
        <v>164</v>
      </c>
      <c r="B85" s="25" t="s">
        <v>165</v>
      </c>
      <c r="C85" s="26">
        <f t="shared" si="42"/>
        <v>0</v>
      </c>
      <c r="D85" s="26">
        <f t="shared" si="42"/>
        <v>0</v>
      </c>
      <c r="E85" s="26">
        <f t="shared" si="42"/>
        <v>0</v>
      </c>
      <c r="F85" s="26">
        <f t="shared" si="42"/>
        <v>0</v>
      </c>
      <c r="G85" s="26">
        <f t="shared" si="42"/>
        <v>0</v>
      </c>
      <c r="H85" s="26">
        <f t="shared" si="42"/>
        <v>0</v>
      </c>
      <c r="I85" s="26">
        <f t="shared" si="42"/>
        <v>0</v>
      </c>
      <c r="J85" s="26">
        <f t="shared" si="42"/>
        <v>0</v>
      </c>
      <c r="K85" s="27">
        <f t="shared" si="42"/>
        <v>0</v>
      </c>
    </row>
    <row r="86" spans="1:11" ht="25.5">
      <c r="A86" s="24" t="s">
        <v>166</v>
      </c>
      <c r="B86" s="25" t="s">
        <v>167</v>
      </c>
      <c r="C86" s="26">
        <f t="shared" si="42"/>
        <v>407500</v>
      </c>
      <c r="D86" s="26">
        <f t="shared" si="42"/>
        <v>411000</v>
      </c>
      <c r="E86" s="26">
        <f t="shared" si="42"/>
        <v>12097500</v>
      </c>
      <c r="F86" s="26">
        <f t="shared" si="42"/>
        <v>13504947</v>
      </c>
      <c r="G86" s="26">
        <f t="shared" si="42"/>
        <v>13258355</v>
      </c>
      <c r="H86" s="26">
        <f t="shared" si="42"/>
        <v>13258355</v>
      </c>
      <c r="I86" s="26">
        <f t="shared" si="42"/>
        <v>13258355</v>
      </c>
      <c r="J86" s="26">
        <f t="shared" si="42"/>
        <v>0</v>
      </c>
      <c r="K86" s="27">
        <f t="shared" si="42"/>
        <v>13193979</v>
      </c>
    </row>
    <row r="87" spans="1:11" ht="51">
      <c r="A87" s="12" t="s">
        <v>168</v>
      </c>
      <c r="B87" s="42"/>
      <c r="C87" s="43">
        <f>C88+C98</f>
        <v>84468976</v>
      </c>
      <c r="D87" s="14">
        <f>D88+D98</f>
        <v>72178779</v>
      </c>
      <c r="E87" s="14">
        <f t="shared" ref="E87:K87" si="43">E88+E98</f>
        <v>129073976</v>
      </c>
      <c r="F87" s="14">
        <f t="shared" si="43"/>
        <v>119425512</v>
      </c>
      <c r="G87" s="14">
        <f t="shared" si="43"/>
        <v>90423107</v>
      </c>
      <c r="H87" s="14">
        <f t="shared" si="43"/>
        <v>90423107</v>
      </c>
      <c r="I87" s="14">
        <f t="shared" si="43"/>
        <v>90423107</v>
      </c>
      <c r="J87" s="14">
        <f t="shared" si="43"/>
        <v>0</v>
      </c>
      <c r="K87" s="15">
        <f t="shared" si="43"/>
        <v>74305740</v>
      </c>
    </row>
    <row r="88" spans="1:11" ht="51">
      <c r="A88" s="16" t="s">
        <v>169</v>
      </c>
      <c r="B88" s="17" t="s">
        <v>170</v>
      </c>
      <c r="C88" s="44">
        <f>C89+C92+C95+C96+C97</f>
        <v>84463976</v>
      </c>
      <c r="D88" s="18">
        <f>D89+D92+D95+D96+D97</f>
        <v>72173779</v>
      </c>
      <c r="E88" s="18">
        <f t="shared" ref="E88:K88" si="44">E89+E92+E95+E96+E97</f>
        <v>120718976</v>
      </c>
      <c r="F88" s="18">
        <f t="shared" si="44"/>
        <v>111391589</v>
      </c>
      <c r="G88" s="18">
        <f t="shared" si="44"/>
        <v>82397274</v>
      </c>
      <c r="H88" s="18">
        <f t="shared" si="44"/>
        <v>82397274</v>
      </c>
      <c r="I88" s="18">
        <f t="shared" si="44"/>
        <v>82397274</v>
      </c>
      <c r="J88" s="18">
        <f t="shared" si="44"/>
        <v>0</v>
      </c>
      <c r="K88" s="19">
        <f t="shared" si="44"/>
        <v>66073234</v>
      </c>
    </row>
    <row r="89" spans="1:11" ht="25.5">
      <c r="A89" s="36" t="s">
        <v>171</v>
      </c>
      <c r="B89" s="21" t="s">
        <v>172</v>
      </c>
      <c r="C89" s="22">
        <f>C90+C91</f>
        <v>25432866</v>
      </c>
      <c r="D89" s="22">
        <f>D90+D91</f>
        <v>19605889</v>
      </c>
      <c r="E89" s="22">
        <f t="shared" ref="E89:K89" si="45">E90+E91</f>
        <v>25432866</v>
      </c>
      <c r="F89" s="22">
        <f t="shared" si="45"/>
        <v>19605889</v>
      </c>
      <c r="G89" s="22">
        <f t="shared" si="45"/>
        <v>5470228</v>
      </c>
      <c r="H89" s="22">
        <f t="shared" si="45"/>
        <v>5470228</v>
      </c>
      <c r="I89" s="22">
        <f t="shared" si="45"/>
        <v>5470228</v>
      </c>
      <c r="J89" s="22">
        <f t="shared" si="45"/>
        <v>0</v>
      </c>
      <c r="K89" s="23">
        <f t="shared" si="45"/>
        <v>316480</v>
      </c>
    </row>
    <row r="90" spans="1:11" ht="25.5" hidden="1">
      <c r="A90" s="24" t="s">
        <v>173</v>
      </c>
      <c r="B90" s="25" t="s">
        <v>174</v>
      </c>
      <c r="C90" s="26">
        <f>C219+C342</f>
        <v>0</v>
      </c>
      <c r="D90" s="26">
        <f>D219+D342</f>
        <v>0</v>
      </c>
      <c r="E90" s="26">
        <f t="shared" ref="E90:K90" si="46">E219+E342</f>
        <v>0</v>
      </c>
      <c r="F90" s="26">
        <f t="shared" si="46"/>
        <v>0</v>
      </c>
      <c r="G90" s="26">
        <f t="shared" si="46"/>
        <v>0</v>
      </c>
      <c r="H90" s="26">
        <f t="shared" si="46"/>
        <v>0</v>
      </c>
      <c r="I90" s="26">
        <f t="shared" si="46"/>
        <v>0</v>
      </c>
      <c r="J90" s="26">
        <f t="shared" si="46"/>
        <v>0</v>
      </c>
      <c r="K90" s="27">
        <f t="shared" si="46"/>
        <v>0</v>
      </c>
    </row>
    <row r="91" spans="1:11" ht="25.5">
      <c r="A91" s="24" t="s">
        <v>175</v>
      </c>
      <c r="B91" s="25" t="s">
        <v>176</v>
      </c>
      <c r="C91" s="26">
        <f>C220+C343</f>
        <v>25432866</v>
      </c>
      <c r="D91" s="26">
        <f t="shared" ref="D91:K91" si="47">D220+D343</f>
        <v>19605889</v>
      </c>
      <c r="E91" s="26">
        <f t="shared" si="47"/>
        <v>25432866</v>
      </c>
      <c r="F91" s="26">
        <f t="shared" si="47"/>
        <v>19605889</v>
      </c>
      <c r="G91" s="26">
        <f t="shared" si="47"/>
        <v>5470228</v>
      </c>
      <c r="H91" s="26">
        <f t="shared" si="47"/>
        <v>5470228</v>
      </c>
      <c r="I91" s="26">
        <f t="shared" si="47"/>
        <v>5470228</v>
      </c>
      <c r="J91" s="26">
        <f t="shared" si="47"/>
        <v>0</v>
      </c>
      <c r="K91" s="27">
        <f t="shared" si="47"/>
        <v>316480</v>
      </c>
    </row>
    <row r="92" spans="1:11" ht="36">
      <c r="A92" s="45" t="s">
        <v>177</v>
      </c>
      <c r="B92" s="21" t="s">
        <v>178</v>
      </c>
      <c r="C92" s="22">
        <f>C93+C94</f>
        <v>32909000</v>
      </c>
      <c r="D92" s="22">
        <f>D93+D94</f>
        <v>32685000</v>
      </c>
      <c r="E92" s="22">
        <f t="shared" ref="E92:K92" si="48">E93+E94</f>
        <v>43499000</v>
      </c>
      <c r="F92" s="22">
        <f t="shared" si="48"/>
        <v>41264000</v>
      </c>
      <c r="G92" s="22">
        <f t="shared" si="48"/>
        <v>32097545</v>
      </c>
      <c r="H92" s="22">
        <f t="shared" si="48"/>
        <v>32097545</v>
      </c>
      <c r="I92" s="22">
        <f t="shared" si="48"/>
        <v>32097545</v>
      </c>
      <c r="J92" s="22">
        <f t="shared" si="48"/>
        <v>0</v>
      </c>
      <c r="K92" s="23">
        <f t="shared" si="48"/>
        <v>192030</v>
      </c>
    </row>
    <row r="93" spans="1:11" ht="25.5">
      <c r="A93" s="24" t="s">
        <v>179</v>
      </c>
      <c r="B93" s="25" t="s">
        <v>180</v>
      </c>
      <c r="C93" s="26">
        <f t="shared" ref="C93:K97" si="49">C222+C345</f>
        <v>32909000</v>
      </c>
      <c r="D93" s="26">
        <f t="shared" si="49"/>
        <v>32685000</v>
      </c>
      <c r="E93" s="26">
        <f t="shared" si="49"/>
        <v>43499000</v>
      </c>
      <c r="F93" s="26">
        <f t="shared" si="49"/>
        <v>41264000</v>
      </c>
      <c r="G93" s="26">
        <f t="shared" si="49"/>
        <v>32097545</v>
      </c>
      <c r="H93" s="26">
        <f t="shared" si="49"/>
        <v>32097545</v>
      </c>
      <c r="I93" s="26">
        <f t="shared" si="49"/>
        <v>32097545</v>
      </c>
      <c r="J93" s="26">
        <f t="shared" si="49"/>
        <v>0</v>
      </c>
      <c r="K93" s="27">
        <f t="shared" si="49"/>
        <v>192030</v>
      </c>
    </row>
    <row r="94" spans="1:11" ht="25.5" hidden="1">
      <c r="A94" s="24" t="s">
        <v>181</v>
      </c>
      <c r="B94" s="25" t="s">
        <v>182</v>
      </c>
      <c r="C94" s="26">
        <f t="shared" si="49"/>
        <v>0</v>
      </c>
      <c r="D94" s="26">
        <f t="shared" si="49"/>
        <v>0</v>
      </c>
      <c r="E94" s="26">
        <f t="shared" si="49"/>
        <v>0</v>
      </c>
      <c r="F94" s="26">
        <f t="shared" si="49"/>
        <v>0</v>
      </c>
      <c r="G94" s="26">
        <f t="shared" si="49"/>
        <v>0</v>
      </c>
      <c r="H94" s="26">
        <f t="shared" si="49"/>
        <v>0</v>
      </c>
      <c r="I94" s="26">
        <f t="shared" si="49"/>
        <v>0</v>
      </c>
      <c r="J94" s="26">
        <f t="shared" si="49"/>
        <v>0</v>
      </c>
      <c r="K94" s="27">
        <f t="shared" si="49"/>
        <v>0</v>
      </c>
    </row>
    <row r="95" spans="1:11" ht="20.100000000000001" customHeight="1">
      <c r="A95" s="24" t="s">
        <v>183</v>
      </c>
      <c r="B95" s="25" t="s">
        <v>184</v>
      </c>
      <c r="C95" s="26">
        <f t="shared" si="49"/>
        <v>8132300</v>
      </c>
      <c r="D95" s="26">
        <f t="shared" si="49"/>
        <v>9681135</v>
      </c>
      <c r="E95" s="26">
        <f t="shared" si="49"/>
        <v>18632300</v>
      </c>
      <c r="F95" s="26">
        <f t="shared" si="49"/>
        <v>18163800</v>
      </c>
      <c r="G95" s="26">
        <f t="shared" si="49"/>
        <v>17183724</v>
      </c>
      <c r="H95" s="26">
        <f t="shared" si="49"/>
        <v>17183724</v>
      </c>
      <c r="I95" s="26">
        <f t="shared" si="49"/>
        <v>17183724</v>
      </c>
      <c r="J95" s="26">
        <f t="shared" si="49"/>
        <v>0</v>
      </c>
      <c r="K95" s="27">
        <f t="shared" si="49"/>
        <v>18446422</v>
      </c>
    </row>
    <row r="96" spans="1:11" ht="25.5" hidden="1">
      <c r="A96" s="24" t="s">
        <v>185</v>
      </c>
      <c r="B96" s="25" t="s">
        <v>186</v>
      </c>
      <c r="C96" s="26">
        <f t="shared" si="49"/>
        <v>0</v>
      </c>
      <c r="D96" s="26">
        <f t="shared" si="49"/>
        <v>0</v>
      </c>
      <c r="E96" s="26">
        <f t="shared" si="49"/>
        <v>0</v>
      </c>
      <c r="F96" s="26">
        <f t="shared" si="49"/>
        <v>0</v>
      </c>
      <c r="G96" s="26">
        <f t="shared" si="49"/>
        <v>0</v>
      </c>
      <c r="H96" s="26">
        <f t="shared" si="49"/>
        <v>0</v>
      </c>
      <c r="I96" s="26">
        <f t="shared" si="49"/>
        <v>0</v>
      </c>
      <c r="J96" s="26">
        <f t="shared" si="49"/>
        <v>0</v>
      </c>
      <c r="K96" s="27">
        <f t="shared" si="49"/>
        <v>0</v>
      </c>
    </row>
    <row r="97" spans="1:11" ht="25.5">
      <c r="A97" s="24" t="s">
        <v>187</v>
      </c>
      <c r="B97" s="25" t="s">
        <v>188</v>
      </c>
      <c r="C97" s="26">
        <f t="shared" si="49"/>
        <v>17989810</v>
      </c>
      <c r="D97" s="26">
        <f t="shared" si="49"/>
        <v>10201755</v>
      </c>
      <c r="E97" s="26">
        <f t="shared" si="49"/>
        <v>33154810</v>
      </c>
      <c r="F97" s="26">
        <f t="shared" si="49"/>
        <v>32357900</v>
      </c>
      <c r="G97" s="26">
        <f t="shared" si="49"/>
        <v>27645777</v>
      </c>
      <c r="H97" s="26">
        <f t="shared" si="49"/>
        <v>27645777</v>
      </c>
      <c r="I97" s="26">
        <f t="shared" si="49"/>
        <v>27645777</v>
      </c>
      <c r="J97" s="26">
        <f t="shared" si="49"/>
        <v>0</v>
      </c>
      <c r="K97" s="27">
        <f t="shared" si="49"/>
        <v>47118302</v>
      </c>
    </row>
    <row r="98" spans="1:11" ht="25.5">
      <c r="A98" s="16" t="s">
        <v>189</v>
      </c>
      <c r="B98" s="17" t="s">
        <v>190</v>
      </c>
      <c r="C98" s="184">
        <f>C99+C100+C103+C104</f>
        <v>5000</v>
      </c>
      <c r="D98" s="184">
        <f>D99+D100+D103+D104</f>
        <v>5000</v>
      </c>
      <c r="E98" s="184">
        <f>E99+E100+E103+E104</f>
        <v>8355000</v>
      </c>
      <c r="F98" s="184">
        <f t="shared" ref="F98:K98" si="50">F99+F100+F103+F104</f>
        <v>8033923</v>
      </c>
      <c r="G98" s="184">
        <f t="shared" si="50"/>
        <v>8025833</v>
      </c>
      <c r="H98" s="184">
        <f t="shared" si="50"/>
        <v>8025833</v>
      </c>
      <c r="I98" s="184">
        <f t="shared" si="50"/>
        <v>8025833</v>
      </c>
      <c r="J98" s="184">
        <f t="shared" si="50"/>
        <v>0</v>
      </c>
      <c r="K98" s="185">
        <f t="shared" si="50"/>
        <v>8232506</v>
      </c>
    </row>
    <row r="99" spans="1:11" ht="15" hidden="1">
      <c r="A99" s="24" t="s">
        <v>191</v>
      </c>
      <c r="B99" s="35" t="s">
        <v>192</v>
      </c>
      <c r="C99" s="62">
        <f>C228+C351</f>
        <v>0</v>
      </c>
      <c r="D99" s="62">
        <f>D228+D351</f>
        <v>0</v>
      </c>
      <c r="E99" s="62">
        <f t="shared" ref="E99:K99" si="51">E228+E351</f>
        <v>0</v>
      </c>
      <c r="F99" s="62">
        <f t="shared" si="51"/>
        <v>0</v>
      </c>
      <c r="G99" s="62">
        <f t="shared" si="51"/>
        <v>0</v>
      </c>
      <c r="H99" s="62">
        <f t="shared" si="51"/>
        <v>0</v>
      </c>
      <c r="I99" s="62">
        <f t="shared" si="51"/>
        <v>0</v>
      </c>
      <c r="J99" s="62">
        <f t="shared" si="51"/>
        <v>0</v>
      </c>
      <c r="K99" s="186">
        <f t="shared" si="51"/>
        <v>0</v>
      </c>
    </row>
    <row r="100" spans="1:11" ht="25.5">
      <c r="A100" s="20" t="s">
        <v>193</v>
      </c>
      <c r="B100" s="21" t="s">
        <v>194</v>
      </c>
      <c r="C100" s="187">
        <f>C101+C102</f>
        <v>0</v>
      </c>
      <c r="D100" s="187">
        <f>D101+D102</f>
        <v>0</v>
      </c>
      <c r="E100" s="187">
        <f>E101+E102</f>
        <v>8350000</v>
      </c>
      <c r="F100" s="187">
        <f t="shared" ref="F100:K100" si="52">F101+F102</f>
        <v>8028923</v>
      </c>
      <c r="G100" s="187">
        <f t="shared" si="52"/>
        <v>8025833</v>
      </c>
      <c r="H100" s="187">
        <f t="shared" si="52"/>
        <v>8025833</v>
      </c>
      <c r="I100" s="187">
        <f t="shared" si="52"/>
        <v>8025833</v>
      </c>
      <c r="J100" s="187">
        <f t="shared" si="52"/>
        <v>0</v>
      </c>
      <c r="K100" s="188">
        <f t="shared" si="52"/>
        <v>8228320</v>
      </c>
    </row>
    <row r="101" spans="1:11" ht="25.5">
      <c r="A101" s="24" t="s">
        <v>195</v>
      </c>
      <c r="B101" s="25" t="s">
        <v>196</v>
      </c>
      <c r="C101" s="62">
        <f t="shared" ref="C101:K103" si="53">C230+C353</f>
        <v>0</v>
      </c>
      <c r="D101" s="62">
        <f t="shared" si="53"/>
        <v>0</v>
      </c>
      <c r="E101" s="62">
        <f t="shared" si="53"/>
        <v>8350000</v>
      </c>
      <c r="F101" s="62">
        <f t="shared" si="53"/>
        <v>8028923</v>
      </c>
      <c r="G101" s="62">
        <f t="shared" si="53"/>
        <v>8025833</v>
      </c>
      <c r="H101" s="62">
        <f t="shared" si="53"/>
        <v>8025833</v>
      </c>
      <c r="I101" s="62">
        <f t="shared" si="53"/>
        <v>8025833</v>
      </c>
      <c r="J101" s="62">
        <f t="shared" si="53"/>
        <v>0</v>
      </c>
      <c r="K101" s="186">
        <f t="shared" si="53"/>
        <v>8228320</v>
      </c>
    </row>
    <row r="102" spans="1:11" ht="25.5" hidden="1">
      <c r="A102" s="24" t="s">
        <v>197</v>
      </c>
      <c r="B102" s="25" t="s">
        <v>198</v>
      </c>
      <c r="C102" s="62">
        <f t="shared" si="53"/>
        <v>0</v>
      </c>
      <c r="D102" s="62">
        <f t="shared" si="53"/>
        <v>0</v>
      </c>
      <c r="E102" s="62">
        <f t="shared" si="53"/>
        <v>0</v>
      </c>
      <c r="F102" s="62">
        <f t="shared" si="53"/>
        <v>0</v>
      </c>
      <c r="G102" s="62">
        <f t="shared" si="53"/>
        <v>0</v>
      </c>
      <c r="H102" s="62">
        <f t="shared" si="53"/>
        <v>0</v>
      </c>
      <c r="I102" s="62">
        <f t="shared" si="53"/>
        <v>0</v>
      </c>
      <c r="J102" s="62">
        <f t="shared" si="53"/>
        <v>0</v>
      </c>
      <c r="K102" s="186">
        <f t="shared" si="53"/>
        <v>0</v>
      </c>
    </row>
    <row r="103" spans="1:11" ht="25.5" hidden="1">
      <c r="A103" s="24" t="s">
        <v>199</v>
      </c>
      <c r="B103" s="25" t="s">
        <v>200</v>
      </c>
      <c r="C103" s="62">
        <f t="shared" si="53"/>
        <v>0</v>
      </c>
      <c r="D103" s="62">
        <f t="shared" si="53"/>
        <v>0</v>
      </c>
      <c r="E103" s="62">
        <f t="shared" si="53"/>
        <v>0</v>
      </c>
      <c r="F103" s="62">
        <f t="shared" si="53"/>
        <v>0</v>
      </c>
      <c r="G103" s="62">
        <f t="shared" si="53"/>
        <v>0</v>
      </c>
      <c r="H103" s="62">
        <f t="shared" si="53"/>
        <v>0</v>
      </c>
      <c r="I103" s="62">
        <f t="shared" si="53"/>
        <v>0</v>
      </c>
      <c r="J103" s="62">
        <f t="shared" si="53"/>
        <v>0</v>
      </c>
      <c r="K103" s="186">
        <f t="shared" si="53"/>
        <v>0</v>
      </c>
    </row>
    <row r="104" spans="1:11" ht="25.5">
      <c r="A104" s="164" t="s">
        <v>324</v>
      </c>
      <c r="B104" s="25" t="s">
        <v>201</v>
      </c>
      <c r="C104" s="62">
        <f>E104</f>
        <v>5000</v>
      </c>
      <c r="D104" s="62">
        <f>F104</f>
        <v>5000</v>
      </c>
      <c r="E104" s="62">
        <f>E356</f>
        <v>5000</v>
      </c>
      <c r="F104" s="62">
        <f t="shared" ref="F104:K104" si="54">F356</f>
        <v>5000</v>
      </c>
      <c r="G104" s="62">
        <f t="shared" si="54"/>
        <v>0</v>
      </c>
      <c r="H104" s="62">
        <f t="shared" si="54"/>
        <v>0</v>
      </c>
      <c r="I104" s="62">
        <f t="shared" si="54"/>
        <v>0</v>
      </c>
      <c r="J104" s="62">
        <f t="shared" si="54"/>
        <v>0</v>
      </c>
      <c r="K104" s="186">
        <f t="shared" si="54"/>
        <v>4186</v>
      </c>
    </row>
    <row r="105" spans="1:11" ht="38.25">
      <c r="A105" s="12" t="s">
        <v>202</v>
      </c>
      <c r="B105" s="13" t="s">
        <v>203</v>
      </c>
      <c r="C105" s="14">
        <f>C106+C112+C116+C121+C129</f>
        <v>87319140</v>
      </c>
      <c r="D105" s="43">
        <f>D106+D112+D116+D121+D129</f>
        <v>64730377</v>
      </c>
      <c r="E105" s="14">
        <f t="shared" ref="E105:K105" si="55">E106+E112+E116+E121+E129</f>
        <v>147927457</v>
      </c>
      <c r="F105" s="14">
        <f t="shared" si="55"/>
        <v>133124939</v>
      </c>
      <c r="G105" s="14">
        <f t="shared" si="55"/>
        <v>82039610</v>
      </c>
      <c r="H105" s="14">
        <f t="shared" si="55"/>
        <v>82039610</v>
      </c>
      <c r="I105" s="14">
        <f t="shared" si="55"/>
        <v>82039610</v>
      </c>
      <c r="J105" s="14">
        <f t="shared" si="55"/>
        <v>0</v>
      </c>
      <c r="K105" s="15">
        <f t="shared" si="55"/>
        <v>105728264</v>
      </c>
    </row>
    <row r="106" spans="1:11" ht="38.25" hidden="1">
      <c r="A106" s="16" t="s">
        <v>204</v>
      </c>
      <c r="B106" s="17" t="s">
        <v>205</v>
      </c>
      <c r="C106" s="18">
        <f>C107</f>
        <v>0</v>
      </c>
      <c r="D106" s="18">
        <f>D107</f>
        <v>0</v>
      </c>
      <c r="E106" s="18">
        <f t="shared" ref="E106:K106" si="56">E107</f>
        <v>0</v>
      </c>
      <c r="F106" s="18">
        <f t="shared" si="56"/>
        <v>0</v>
      </c>
      <c r="G106" s="18">
        <f t="shared" si="56"/>
        <v>0</v>
      </c>
      <c r="H106" s="18">
        <f t="shared" si="56"/>
        <v>0</v>
      </c>
      <c r="I106" s="18">
        <f t="shared" si="56"/>
        <v>0</v>
      </c>
      <c r="J106" s="18">
        <f t="shared" si="56"/>
        <v>0</v>
      </c>
      <c r="K106" s="19">
        <f t="shared" si="56"/>
        <v>0</v>
      </c>
    </row>
    <row r="107" spans="1:11" ht="51" hidden="1">
      <c r="A107" s="36" t="s">
        <v>206</v>
      </c>
      <c r="B107" s="21" t="s">
        <v>207</v>
      </c>
      <c r="C107" s="22">
        <f>C108+C109+C110+C111</f>
        <v>0</v>
      </c>
      <c r="D107" s="22">
        <f>D108+D109+D110+D111</f>
        <v>0</v>
      </c>
      <c r="E107" s="22">
        <f t="shared" ref="E107:K107" si="57">E108+E109+E110+E111</f>
        <v>0</v>
      </c>
      <c r="F107" s="22">
        <f t="shared" si="57"/>
        <v>0</v>
      </c>
      <c r="G107" s="22">
        <f t="shared" si="57"/>
        <v>0</v>
      </c>
      <c r="H107" s="22">
        <f t="shared" si="57"/>
        <v>0</v>
      </c>
      <c r="I107" s="22">
        <f t="shared" si="57"/>
        <v>0</v>
      </c>
      <c r="J107" s="22">
        <f t="shared" si="57"/>
        <v>0</v>
      </c>
      <c r="K107" s="23">
        <f t="shared" si="57"/>
        <v>0</v>
      </c>
    </row>
    <row r="108" spans="1:11" ht="25.5" hidden="1">
      <c r="A108" s="24" t="s">
        <v>208</v>
      </c>
      <c r="B108" s="25" t="s">
        <v>209</v>
      </c>
      <c r="C108" s="26">
        <f t="shared" ref="C108:K111" si="58">C236+C360</f>
        <v>0</v>
      </c>
      <c r="D108" s="26">
        <f t="shared" si="58"/>
        <v>0</v>
      </c>
      <c r="E108" s="26">
        <f t="shared" si="58"/>
        <v>0</v>
      </c>
      <c r="F108" s="26">
        <f t="shared" si="58"/>
        <v>0</v>
      </c>
      <c r="G108" s="26">
        <f t="shared" si="58"/>
        <v>0</v>
      </c>
      <c r="H108" s="26">
        <f t="shared" si="58"/>
        <v>0</v>
      </c>
      <c r="I108" s="26">
        <f t="shared" si="58"/>
        <v>0</v>
      </c>
      <c r="J108" s="26">
        <f t="shared" si="58"/>
        <v>0</v>
      </c>
      <c r="K108" s="27">
        <f t="shared" si="58"/>
        <v>0</v>
      </c>
    </row>
    <row r="109" spans="1:11" ht="25.5" hidden="1">
      <c r="A109" s="24" t="s">
        <v>210</v>
      </c>
      <c r="B109" s="25" t="s">
        <v>211</v>
      </c>
      <c r="C109" s="26">
        <f t="shared" si="58"/>
        <v>0</v>
      </c>
      <c r="D109" s="26">
        <f t="shared" si="58"/>
        <v>0</v>
      </c>
      <c r="E109" s="26">
        <f t="shared" si="58"/>
        <v>0</v>
      </c>
      <c r="F109" s="26">
        <f t="shared" si="58"/>
        <v>0</v>
      </c>
      <c r="G109" s="26">
        <f t="shared" si="58"/>
        <v>0</v>
      </c>
      <c r="H109" s="26">
        <f t="shared" si="58"/>
        <v>0</v>
      </c>
      <c r="I109" s="26">
        <f t="shared" si="58"/>
        <v>0</v>
      </c>
      <c r="J109" s="26">
        <f t="shared" si="58"/>
        <v>0</v>
      </c>
      <c r="K109" s="27">
        <f t="shared" si="58"/>
        <v>0</v>
      </c>
    </row>
    <row r="110" spans="1:11" ht="25.5" hidden="1">
      <c r="A110" s="24" t="s">
        <v>212</v>
      </c>
      <c r="B110" s="25" t="s">
        <v>213</v>
      </c>
      <c r="C110" s="26">
        <f t="shared" si="58"/>
        <v>0</v>
      </c>
      <c r="D110" s="26">
        <f t="shared" si="58"/>
        <v>0</v>
      </c>
      <c r="E110" s="26">
        <f t="shared" si="58"/>
        <v>0</v>
      </c>
      <c r="F110" s="26">
        <f t="shared" si="58"/>
        <v>0</v>
      </c>
      <c r="G110" s="26">
        <f t="shared" si="58"/>
        <v>0</v>
      </c>
      <c r="H110" s="26">
        <f t="shared" si="58"/>
        <v>0</v>
      </c>
      <c r="I110" s="26">
        <f t="shared" si="58"/>
        <v>0</v>
      </c>
      <c r="J110" s="26">
        <f t="shared" si="58"/>
        <v>0</v>
      </c>
      <c r="K110" s="27">
        <f t="shared" si="58"/>
        <v>0</v>
      </c>
    </row>
    <row r="111" spans="1:11" ht="25.5" hidden="1">
      <c r="A111" s="24" t="s">
        <v>214</v>
      </c>
      <c r="B111" s="25" t="s">
        <v>215</v>
      </c>
      <c r="C111" s="26">
        <f t="shared" si="58"/>
        <v>0</v>
      </c>
      <c r="D111" s="26">
        <f t="shared" si="58"/>
        <v>0</v>
      </c>
      <c r="E111" s="26">
        <f t="shared" si="58"/>
        <v>0</v>
      </c>
      <c r="F111" s="26">
        <f t="shared" si="58"/>
        <v>0</v>
      </c>
      <c r="G111" s="26">
        <f t="shared" si="58"/>
        <v>0</v>
      </c>
      <c r="H111" s="26">
        <f t="shared" si="58"/>
        <v>0</v>
      </c>
      <c r="I111" s="26">
        <f t="shared" si="58"/>
        <v>0</v>
      </c>
      <c r="J111" s="26">
        <f t="shared" si="58"/>
        <v>0</v>
      </c>
      <c r="K111" s="27">
        <f t="shared" si="58"/>
        <v>0</v>
      </c>
    </row>
    <row r="112" spans="1:11" ht="25.5" hidden="1">
      <c r="A112" s="16" t="s">
        <v>216</v>
      </c>
      <c r="B112" s="17" t="s">
        <v>217</v>
      </c>
      <c r="C112" s="18">
        <f>C113+C114+C115</f>
        <v>0</v>
      </c>
      <c r="D112" s="18">
        <f>D113+D114+D115</f>
        <v>0</v>
      </c>
      <c r="E112" s="18">
        <f t="shared" ref="E112:K112" si="59">E113+E114+E115</f>
        <v>0</v>
      </c>
      <c r="F112" s="18">
        <f t="shared" si="59"/>
        <v>0</v>
      </c>
      <c r="G112" s="18">
        <f t="shared" si="59"/>
        <v>0</v>
      </c>
      <c r="H112" s="18">
        <f t="shared" si="59"/>
        <v>0</v>
      </c>
      <c r="I112" s="18">
        <f t="shared" si="59"/>
        <v>0</v>
      </c>
      <c r="J112" s="18">
        <f t="shared" si="59"/>
        <v>0</v>
      </c>
      <c r="K112" s="19">
        <f t="shared" si="59"/>
        <v>0</v>
      </c>
    </row>
    <row r="113" spans="1:11" ht="15" hidden="1">
      <c r="A113" s="24" t="s">
        <v>218</v>
      </c>
      <c r="B113" s="35" t="s">
        <v>219</v>
      </c>
      <c r="C113" s="26">
        <f t="shared" ref="C113:K115" si="60">C241+C365</f>
        <v>0</v>
      </c>
      <c r="D113" s="26">
        <f t="shared" si="60"/>
        <v>0</v>
      </c>
      <c r="E113" s="26">
        <f t="shared" si="60"/>
        <v>0</v>
      </c>
      <c r="F113" s="26">
        <f t="shared" si="60"/>
        <v>0</v>
      </c>
      <c r="G113" s="26">
        <f t="shared" si="60"/>
        <v>0</v>
      </c>
      <c r="H113" s="26">
        <f t="shared" si="60"/>
        <v>0</v>
      </c>
      <c r="I113" s="26">
        <f t="shared" si="60"/>
        <v>0</v>
      </c>
      <c r="J113" s="26">
        <f t="shared" si="60"/>
        <v>0</v>
      </c>
      <c r="K113" s="27">
        <f t="shared" si="60"/>
        <v>0</v>
      </c>
    </row>
    <row r="114" spans="1:11" ht="15" hidden="1">
      <c r="A114" s="24" t="s">
        <v>220</v>
      </c>
      <c r="B114" s="25" t="s">
        <v>221</v>
      </c>
      <c r="C114" s="26">
        <f t="shared" si="60"/>
        <v>0</v>
      </c>
      <c r="D114" s="26">
        <f t="shared" si="60"/>
        <v>0</v>
      </c>
      <c r="E114" s="26">
        <f t="shared" si="60"/>
        <v>0</v>
      </c>
      <c r="F114" s="26">
        <f t="shared" si="60"/>
        <v>0</v>
      </c>
      <c r="G114" s="26">
        <f t="shared" si="60"/>
        <v>0</v>
      </c>
      <c r="H114" s="26">
        <f t="shared" si="60"/>
        <v>0</v>
      </c>
      <c r="I114" s="26">
        <f t="shared" si="60"/>
        <v>0</v>
      </c>
      <c r="J114" s="26">
        <f t="shared" si="60"/>
        <v>0</v>
      </c>
      <c r="K114" s="27">
        <f t="shared" si="60"/>
        <v>0</v>
      </c>
    </row>
    <row r="115" spans="1:11" ht="25.5" hidden="1">
      <c r="A115" s="24" t="s">
        <v>222</v>
      </c>
      <c r="B115" s="25" t="s">
        <v>223</v>
      </c>
      <c r="C115" s="26">
        <f t="shared" si="60"/>
        <v>0</v>
      </c>
      <c r="D115" s="26">
        <f t="shared" si="60"/>
        <v>0</v>
      </c>
      <c r="E115" s="26">
        <f t="shared" si="60"/>
        <v>0</v>
      </c>
      <c r="F115" s="26">
        <f t="shared" si="60"/>
        <v>0</v>
      </c>
      <c r="G115" s="26">
        <f t="shared" si="60"/>
        <v>0</v>
      </c>
      <c r="H115" s="26">
        <f t="shared" si="60"/>
        <v>0</v>
      </c>
      <c r="I115" s="26">
        <f t="shared" si="60"/>
        <v>0</v>
      </c>
      <c r="J115" s="26">
        <f t="shared" si="60"/>
        <v>0</v>
      </c>
      <c r="K115" s="27">
        <f t="shared" si="60"/>
        <v>0</v>
      </c>
    </row>
    <row r="116" spans="1:11" ht="38.25">
      <c r="A116" s="16" t="s">
        <v>224</v>
      </c>
      <c r="B116" s="17" t="s">
        <v>225</v>
      </c>
      <c r="C116" s="18">
        <f>C117</f>
        <v>0</v>
      </c>
      <c r="D116" s="18">
        <f>D117</f>
        <v>0</v>
      </c>
      <c r="E116" s="18">
        <f t="shared" ref="E116:K116" si="61">E117</f>
        <v>1200000</v>
      </c>
      <c r="F116" s="18">
        <f t="shared" si="61"/>
        <v>1515980</v>
      </c>
      <c r="G116" s="18">
        <f t="shared" si="61"/>
        <v>1515946</v>
      </c>
      <c r="H116" s="18">
        <f t="shared" si="61"/>
        <v>1515946</v>
      </c>
      <c r="I116" s="18">
        <f t="shared" si="61"/>
        <v>1515946</v>
      </c>
      <c r="J116" s="18">
        <f t="shared" si="61"/>
        <v>0</v>
      </c>
      <c r="K116" s="19">
        <f t="shared" si="61"/>
        <v>1450885</v>
      </c>
    </row>
    <row r="117" spans="1:11" ht="38.25">
      <c r="A117" s="36" t="s">
        <v>226</v>
      </c>
      <c r="B117" s="21" t="s">
        <v>227</v>
      </c>
      <c r="C117" s="22">
        <f>C118+C119+C120</f>
        <v>0</v>
      </c>
      <c r="D117" s="22">
        <f>D118+D119+D120</f>
        <v>0</v>
      </c>
      <c r="E117" s="22">
        <f t="shared" ref="E117:K117" si="62">E118+E119+E120</f>
        <v>1200000</v>
      </c>
      <c r="F117" s="22">
        <f t="shared" si="62"/>
        <v>1515980</v>
      </c>
      <c r="G117" s="22">
        <f t="shared" si="62"/>
        <v>1515946</v>
      </c>
      <c r="H117" s="22">
        <f t="shared" si="62"/>
        <v>1515946</v>
      </c>
      <c r="I117" s="22">
        <f t="shared" si="62"/>
        <v>1515946</v>
      </c>
      <c r="J117" s="22">
        <f t="shared" si="62"/>
        <v>0</v>
      </c>
      <c r="K117" s="23">
        <f t="shared" si="62"/>
        <v>1450885</v>
      </c>
    </row>
    <row r="118" spans="1:11" ht="25.5" hidden="1">
      <c r="A118" s="24" t="s">
        <v>228</v>
      </c>
      <c r="B118" s="35" t="s">
        <v>229</v>
      </c>
      <c r="C118" s="26">
        <f t="shared" ref="C118:K120" si="63">C246+C370</f>
        <v>0</v>
      </c>
      <c r="D118" s="26">
        <f t="shared" si="63"/>
        <v>0</v>
      </c>
      <c r="E118" s="26">
        <f t="shared" si="63"/>
        <v>0</v>
      </c>
      <c r="F118" s="26">
        <f t="shared" si="63"/>
        <v>0</v>
      </c>
      <c r="G118" s="26">
        <f t="shared" si="63"/>
        <v>0</v>
      </c>
      <c r="H118" s="26">
        <f t="shared" si="63"/>
        <v>0</v>
      </c>
      <c r="I118" s="26">
        <f t="shared" si="63"/>
        <v>0</v>
      </c>
      <c r="J118" s="26">
        <f t="shared" si="63"/>
        <v>0</v>
      </c>
      <c r="K118" s="27">
        <f t="shared" si="63"/>
        <v>0</v>
      </c>
    </row>
    <row r="119" spans="1:11" ht="25.5" hidden="1">
      <c r="A119" s="24" t="s">
        <v>230</v>
      </c>
      <c r="B119" s="35" t="s">
        <v>231</v>
      </c>
      <c r="C119" s="26">
        <f t="shared" si="63"/>
        <v>0</v>
      </c>
      <c r="D119" s="26">
        <f t="shared" si="63"/>
        <v>0</v>
      </c>
      <c r="E119" s="26">
        <f t="shared" si="63"/>
        <v>0</v>
      </c>
      <c r="F119" s="26">
        <f t="shared" si="63"/>
        <v>0</v>
      </c>
      <c r="G119" s="26">
        <f t="shared" si="63"/>
        <v>0</v>
      </c>
      <c r="H119" s="26">
        <f t="shared" si="63"/>
        <v>0</v>
      </c>
      <c r="I119" s="26">
        <f t="shared" si="63"/>
        <v>0</v>
      </c>
      <c r="J119" s="26">
        <f t="shared" si="63"/>
        <v>0</v>
      </c>
      <c r="K119" s="27">
        <f t="shared" si="63"/>
        <v>0</v>
      </c>
    </row>
    <row r="120" spans="1:11" ht="25.5">
      <c r="A120" s="24" t="s">
        <v>232</v>
      </c>
      <c r="B120" s="25" t="s">
        <v>233</v>
      </c>
      <c r="C120" s="26">
        <f t="shared" si="63"/>
        <v>0</v>
      </c>
      <c r="D120" s="26">
        <f t="shared" si="63"/>
        <v>0</v>
      </c>
      <c r="E120" s="26">
        <f t="shared" si="63"/>
        <v>1200000</v>
      </c>
      <c r="F120" s="26">
        <f t="shared" si="63"/>
        <v>1515980</v>
      </c>
      <c r="G120" s="26">
        <f t="shared" si="63"/>
        <v>1515946</v>
      </c>
      <c r="H120" s="26">
        <f t="shared" si="63"/>
        <v>1515946</v>
      </c>
      <c r="I120" s="26">
        <f t="shared" si="63"/>
        <v>1515946</v>
      </c>
      <c r="J120" s="26">
        <f t="shared" si="63"/>
        <v>0</v>
      </c>
      <c r="K120" s="27">
        <f t="shared" si="63"/>
        <v>1450885</v>
      </c>
    </row>
    <row r="121" spans="1:11" ht="25.5">
      <c r="A121" s="16" t="s">
        <v>234</v>
      </c>
      <c r="B121" s="17" t="s">
        <v>235</v>
      </c>
      <c r="C121" s="18">
        <f>C122+C126+C128</f>
        <v>87319140</v>
      </c>
      <c r="D121" s="18">
        <f>D122+D126+D128</f>
        <v>64730377</v>
      </c>
      <c r="E121" s="18">
        <f t="shared" ref="E121:K121" si="64">E122+E126+E128</f>
        <v>146727457</v>
      </c>
      <c r="F121" s="18">
        <f t="shared" si="64"/>
        <v>131608959</v>
      </c>
      <c r="G121" s="18">
        <f t="shared" si="64"/>
        <v>80523664</v>
      </c>
      <c r="H121" s="18">
        <f t="shared" si="64"/>
        <v>80523664</v>
      </c>
      <c r="I121" s="18">
        <f t="shared" si="64"/>
        <v>80523664</v>
      </c>
      <c r="J121" s="18">
        <f t="shared" si="64"/>
        <v>0</v>
      </c>
      <c r="K121" s="19">
        <f t="shared" si="64"/>
        <v>104277379</v>
      </c>
    </row>
    <row r="122" spans="1:11" ht="25.5">
      <c r="A122" s="36" t="s">
        <v>236</v>
      </c>
      <c r="B122" s="21" t="s">
        <v>237</v>
      </c>
      <c r="C122" s="22">
        <f>C123+C124+C125</f>
        <v>83104860</v>
      </c>
      <c r="D122" s="22">
        <f>D123+D124+D125</f>
        <v>60942157</v>
      </c>
      <c r="E122" s="22">
        <f t="shared" ref="E122:K122" si="65">E123+E124+E125</f>
        <v>142513177</v>
      </c>
      <c r="F122" s="22">
        <f t="shared" si="65"/>
        <v>127781739</v>
      </c>
      <c r="G122" s="22">
        <f t="shared" si="65"/>
        <v>77853277</v>
      </c>
      <c r="H122" s="22">
        <f t="shared" si="65"/>
        <v>77853277</v>
      </c>
      <c r="I122" s="22">
        <f t="shared" si="65"/>
        <v>77853277</v>
      </c>
      <c r="J122" s="46">
        <f t="shared" si="65"/>
        <v>0</v>
      </c>
      <c r="K122" s="23">
        <f t="shared" si="65"/>
        <v>104215054</v>
      </c>
    </row>
    <row r="123" spans="1:11" ht="25.5">
      <c r="A123" s="24" t="s">
        <v>238</v>
      </c>
      <c r="B123" s="25" t="s">
        <v>239</v>
      </c>
      <c r="C123" s="26">
        <f t="shared" ref="C123:K125" si="66">C251+C375</f>
        <v>32974860</v>
      </c>
      <c r="D123" s="26">
        <f t="shared" si="66"/>
        <v>15915157</v>
      </c>
      <c r="E123" s="26">
        <f t="shared" si="66"/>
        <v>34326860</v>
      </c>
      <c r="F123" s="26">
        <f t="shared" si="66"/>
        <v>17858157</v>
      </c>
      <c r="G123" s="26">
        <f t="shared" si="66"/>
        <v>3965497</v>
      </c>
      <c r="H123" s="26">
        <f t="shared" si="66"/>
        <v>3965497</v>
      </c>
      <c r="I123" s="26">
        <f t="shared" si="66"/>
        <v>3965497</v>
      </c>
      <c r="J123" s="26">
        <f t="shared" si="66"/>
        <v>0</v>
      </c>
      <c r="K123" s="27">
        <f t="shared" si="66"/>
        <v>27737296</v>
      </c>
    </row>
    <row r="124" spans="1:11" ht="25.5">
      <c r="A124" s="24" t="s">
        <v>240</v>
      </c>
      <c r="B124" s="25" t="s">
        <v>241</v>
      </c>
      <c r="C124" s="26">
        <f t="shared" si="66"/>
        <v>32260000</v>
      </c>
      <c r="D124" s="26">
        <f t="shared" si="66"/>
        <v>32240000</v>
      </c>
      <c r="E124" s="26">
        <f t="shared" si="66"/>
        <v>43799000</v>
      </c>
      <c r="F124" s="26">
        <f t="shared" si="66"/>
        <v>46804000</v>
      </c>
      <c r="G124" s="26">
        <f t="shared" si="66"/>
        <v>15400054</v>
      </c>
      <c r="H124" s="26">
        <f t="shared" si="66"/>
        <v>15400054</v>
      </c>
      <c r="I124" s="26">
        <f t="shared" si="66"/>
        <v>15400054</v>
      </c>
      <c r="J124" s="26">
        <f t="shared" si="66"/>
        <v>0</v>
      </c>
      <c r="K124" s="27">
        <f t="shared" si="66"/>
        <v>23861531</v>
      </c>
    </row>
    <row r="125" spans="1:11" ht="25.5">
      <c r="A125" s="24" t="s">
        <v>242</v>
      </c>
      <c r="B125" s="25" t="s">
        <v>243</v>
      </c>
      <c r="C125" s="26">
        <f t="shared" si="66"/>
        <v>17870000</v>
      </c>
      <c r="D125" s="26">
        <f t="shared" si="66"/>
        <v>12787000</v>
      </c>
      <c r="E125" s="26">
        <f t="shared" si="66"/>
        <v>64387317</v>
      </c>
      <c r="F125" s="26">
        <f t="shared" si="66"/>
        <v>63119582</v>
      </c>
      <c r="G125" s="26">
        <f t="shared" si="66"/>
        <v>58487726</v>
      </c>
      <c r="H125" s="26">
        <f t="shared" si="66"/>
        <v>58487726</v>
      </c>
      <c r="I125" s="26">
        <f t="shared" si="66"/>
        <v>58487726</v>
      </c>
      <c r="J125" s="26">
        <f t="shared" si="66"/>
        <v>0</v>
      </c>
      <c r="K125" s="27">
        <f t="shared" si="66"/>
        <v>52616227</v>
      </c>
    </row>
    <row r="126" spans="1:11" ht="20.100000000000001" customHeight="1">
      <c r="A126" s="36" t="s">
        <v>244</v>
      </c>
      <c r="B126" s="21" t="s">
        <v>245</v>
      </c>
      <c r="C126" s="22">
        <f>C127</f>
        <v>0</v>
      </c>
      <c r="D126" s="22">
        <f>D127</f>
        <v>0</v>
      </c>
      <c r="E126" s="22">
        <f t="shared" ref="E126:K126" si="67">E127</f>
        <v>0</v>
      </c>
      <c r="F126" s="22">
        <f t="shared" si="67"/>
        <v>0</v>
      </c>
      <c r="G126" s="22">
        <f t="shared" si="67"/>
        <v>0</v>
      </c>
      <c r="H126" s="22">
        <f t="shared" si="67"/>
        <v>0</v>
      </c>
      <c r="I126" s="22">
        <f t="shared" si="67"/>
        <v>0</v>
      </c>
      <c r="J126" s="22">
        <f t="shared" si="67"/>
        <v>0</v>
      </c>
      <c r="K126" s="23">
        <f t="shared" si="67"/>
        <v>0</v>
      </c>
    </row>
    <row r="127" spans="1:11" ht="25.5" hidden="1">
      <c r="A127" s="24" t="s">
        <v>246</v>
      </c>
      <c r="B127" s="25" t="s">
        <v>247</v>
      </c>
      <c r="C127" s="26">
        <f t="shared" ref="C127:K128" si="68">C255+C379</f>
        <v>0</v>
      </c>
      <c r="D127" s="26">
        <f t="shared" si="68"/>
        <v>0</v>
      </c>
      <c r="E127" s="26">
        <f t="shared" si="68"/>
        <v>0</v>
      </c>
      <c r="F127" s="26">
        <f t="shared" si="68"/>
        <v>0</v>
      </c>
      <c r="G127" s="26">
        <f t="shared" si="68"/>
        <v>0</v>
      </c>
      <c r="H127" s="26">
        <f t="shared" si="68"/>
        <v>0</v>
      </c>
      <c r="I127" s="26">
        <f t="shared" si="68"/>
        <v>0</v>
      </c>
      <c r="J127" s="26">
        <f t="shared" si="68"/>
        <v>0</v>
      </c>
      <c r="K127" s="27">
        <f t="shared" si="68"/>
        <v>0</v>
      </c>
    </row>
    <row r="128" spans="1:11" ht="30">
      <c r="A128" s="47" t="s">
        <v>248</v>
      </c>
      <c r="B128" s="25" t="s">
        <v>249</v>
      </c>
      <c r="C128" s="26">
        <f t="shared" si="68"/>
        <v>4214280</v>
      </c>
      <c r="D128" s="26">
        <f t="shared" si="68"/>
        <v>3788220</v>
      </c>
      <c r="E128" s="26">
        <f t="shared" si="68"/>
        <v>4214280</v>
      </c>
      <c r="F128" s="26">
        <f t="shared" si="68"/>
        <v>3827220</v>
      </c>
      <c r="G128" s="26">
        <f t="shared" si="68"/>
        <v>2670387</v>
      </c>
      <c r="H128" s="26">
        <f t="shared" si="68"/>
        <v>2670387</v>
      </c>
      <c r="I128" s="26">
        <f t="shared" si="68"/>
        <v>2670387</v>
      </c>
      <c r="J128" s="26">
        <f t="shared" si="68"/>
        <v>0</v>
      </c>
      <c r="K128" s="27">
        <f t="shared" si="68"/>
        <v>62325</v>
      </c>
    </row>
    <row r="129" spans="1:11" ht="47.25" hidden="1">
      <c r="A129" s="48" t="s">
        <v>250</v>
      </c>
      <c r="B129" s="17" t="s">
        <v>251</v>
      </c>
      <c r="C129" s="17"/>
      <c r="D129" s="18">
        <f>D130+D131+D132+D133+D134</f>
        <v>0</v>
      </c>
      <c r="E129" s="18">
        <f t="shared" ref="E129:K129" si="69">E130+E131+E132+E133+E134</f>
        <v>0</v>
      </c>
      <c r="F129" s="18">
        <f t="shared" si="69"/>
        <v>0</v>
      </c>
      <c r="G129" s="18">
        <f t="shared" si="69"/>
        <v>0</v>
      </c>
      <c r="H129" s="18">
        <f t="shared" si="69"/>
        <v>0</v>
      </c>
      <c r="I129" s="18">
        <f t="shared" si="69"/>
        <v>0</v>
      </c>
      <c r="J129" s="18">
        <f t="shared" si="69"/>
        <v>0</v>
      </c>
      <c r="K129" s="19">
        <f t="shared" si="69"/>
        <v>0</v>
      </c>
    </row>
    <row r="130" spans="1:11" ht="30" hidden="1">
      <c r="A130" s="47" t="s">
        <v>252</v>
      </c>
      <c r="B130" s="25" t="s">
        <v>253</v>
      </c>
      <c r="C130" s="25"/>
      <c r="D130" s="26">
        <f t="shared" ref="D130:I134" si="70">D258+D382</f>
        <v>0</v>
      </c>
      <c r="E130" s="26">
        <f t="shared" si="70"/>
        <v>0</v>
      </c>
      <c r="F130" s="26">
        <f t="shared" si="70"/>
        <v>0</v>
      </c>
      <c r="G130" s="26">
        <f t="shared" si="70"/>
        <v>0</v>
      </c>
      <c r="H130" s="26">
        <f t="shared" si="70"/>
        <v>0</v>
      </c>
      <c r="I130" s="26">
        <f t="shared" si="70"/>
        <v>0</v>
      </c>
      <c r="J130" s="26">
        <f>H130-I130</f>
        <v>0</v>
      </c>
      <c r="K130" s="27">
        <f>K258+K382</f>
        <v>0</v>
      </c>
    </row>
    <row r="131" spans="1:11" ht="15" hidden="1">
      <c r="A131" s="47" t="s">
        <v>254</v>
      </c>
      <c r="B131" s="25" t="s">
        <v>255</v>
      </c>
      <c r="C131" s="25"/>
      <c r="D131" s="26">
        <f t="shared" si="70"/>
        <v>0</v>
      </c>
      <c r="E131" s="26">
        <f t="shared" si="70"/>
        <v>0</v>
      </c>
      <c r="F131" s="26">
        <f t="shared" si="70"/>
        <v>0</v>
      </c>
      <c r="G131" s="26">
        <f t="shared" si="70"/>
        <v>0</v>
      </c>
      <c r="H131" s="26">
        <f t="shared" si="70"/>
        <v>0</v>
      </c>
      <c r="I131" s="26">
        <f t="shared" si="70"/>
        <v>0</v>
      </c>
      <c r="J131" s="26">
        <f>H131-I131</f>
        <v>0</v>
      </c>
      <c r="K131" s="27">
        <f>K259+K383</f>
        <v>0</v>
      </c>
    </row>
    <row r="132" spans="1:11" ht="15" hidden="1">
      <c r="A132" s="47" t="s">
        <v>256</v>
      </c>
      <c r="B132" s="25" t="s">
        <v>257</v>
      </c>
      <c r="C132" s="25"/>
      <c r="D132" s="26">
        <f t="shared" si="70"/>
        <v>0</v>
      </c>
      <c r="E132" s="26">
        <f t="shared" si="70"/>
        <v>0</v>
      </c>
      <c r="F132" s="26">
        <f t="shared" si="70"/>
        <v>0</v>
      </c>
      <c r="G132" s="26">
        <f t="shared" si="70"/>
        <v>0</v>
      </c>
      <c r="H132" s="26">
        <f t="shared" si="70"/>
        <v>0</v>
      </c>
      <c r="I132" s="26">
        <f t="shared" si="70"/>
        <v>0</v>
      </c>
      <c r="J132" s="26">
        <f>H132-I132</f>
        <v>0</v>
      </c>
      <c r="K132" s="27">
        <f>K260+K384</f>
        <v>0</v>
      </c>
    </row>
    <row r="133" spans="1:11" ht="30" hidden="1">
      <c r="A133" s="47" t="s">
        <v>258</v>
      </c>
      <c r="B133" s="25" t="s">
        <v>259</v>
      </c>
      <c r="C133" s="25"/>
      <c r="D133" s="26">
        <f t="shared" si="70"/>
        <v>0</v>
      </c>
      <c r="E133" s="26">
        <f t="shared" si="70"/>
        <v>0</v>
      </c>
      <c r="F133" s="26">
        <f t="shared" si="70"/>
        <v>0</v>
      </c>
      <c r="G133" s="26">
        <f t="shared" si="70"/>
        <v>0</v>
      </c>
      <c r="H133" s="26">
        <f t="shared" si="70"/>
        <v>0</v>
      </c>
      <c r="I133" s="26">
        <f t="shared" si="70"/>
        <v>0</v>
      </c>
      <c r="J133" s="26">
        <f>H133-I133</f>
        <v>0</v>
      </c>
      <c r="K133" s="27">
        <f>K261+K385</f>
        <v>0</v>
      </c>
    </row>
    <row r="134" spans="1:11" ht="15" hidden="1">
      <c r="A134" s="47" t="s">
        <v>260</v>
      </c>
      <c r="B134" s="25" t="s">
        <v>261</v>
      </c>
      <c r="C134" s="25"/>
      <c r="D134" s="26">
        <f t="shared" si="70"/>
        <v>0</v>
      </c>
      <c r="E134" s="26">
        <f t="shared" si="70"/>
        <v>0</v>
      </c>
      <c r="F134" s="26">
        <f t="shared" si="70"/>
        <v>0</v>
      </c>
      <c r="G134" s="26">
        <f t="shared" si="70"/>
        <v>0</v>
      </c>
      <c r="H134" s="26">
        <f t="shared" si="70"/>
        <v>0</v>
      </c>
      <c r="I134" s="26">
        <f t="shared" si="70"/>
        <v>0</v>
      </c>
      <c r="J134" s="26">
        <f>H134-I134</f>
        <v>0</v>
      </c>
      <c r="K134" s="27">
        <f>K262+K386</f>
        <v>0</v>
      </c>
    </row>
    <row r="135" spans="1:11" ht="31.5" hidden="1">
      <c r="A135" s="49" t="s">
        <v>262</v>
      </c>
      <c r="B135" s="13" t="s">
        <v>263</v>
      </c>
      <c r="C135" s="13"/>
      <c r="D135" s="50"/>
      <c r="E135" s="51"/>
      <c r="F135" s="52"/>
      <c r="G135" s="53"/>
      <c r="H135" s="54"/>
      <c r="I135" s="53"/>
      <c r="J135" s="55"/>
      <c r="K135" s="56"/>
    </row>
    <row r="136" spans="1:11" ht="15.75" hidden="1">
      <c r="A136" s="57" t="s">
        <v>264</v>
      </c>
      <c r="B136" s="58" t="s">
        <v>265</v>
      </c>
      <c r="C136" s="58"/>
      <c r="D136" s="59"/>
      <c r="E136" s="60"/>
      <c r="F136" s="61"/>
      <c r="G136" s="33"/>
      <c r="H136" s="62"/>
      <c r="I136" s="32"/>
      <c r="J136" s="33"/>
      <c r="K136" s="34"/>
    </row>
    <row r="137" spans="1:11" ht="15.75" hidden="1">
      <c r="A137" s="63" t="s">
        <v>266</v>
      </c>
      <c r="B137" s="58" t="s">
        <v>267</v>
      </c>
      <c r="C137" s="58"/>
      <c r="D137" s="59"/>
      <c r="E137" s="60"/>
      <c r="F137" s="61"/>
      <c r="G137" s="33"/>
      <c r="H137" s="62"/>
      <c r="I137" s="32"/>
      <c r="J137" s="33"/>
      <c r="K137" s="34"/>
    </row>
    <row r="138" spans="1:11" ht="63.75">
      <c r="A138" s="7" t="s">
        <v>268</v>
      </c>
      <c r="B138" s="8" t="s">
        <v>13</v>
      </c>
      <c r="C138" s="8"/>
      <c r="D138" s="64">
        <f>D139+D154+D162+D216+D233+D263</f>
        <v>0</v>
      </c>
      <c r="E138" s="64">
        <f t="shared" ref="E138:K138" si="71">E139+E154+E162+E216+E233+E263</f>
        <v>309078517</v>
      </c>
      <c r="F138" s="64">
        <f t="shared" si="71"/>
        <v>355328371</v>
      </c>
      <c r="G138" s="64">
        <f t="shared" si="71"/>
        <v>340630068</v>
      </c>
      <c r="H138" s="64">
        <f t="shared" si="71"/>
        <v>340630068</v>
      </c>
      <c r="I138" s="65">
        <f t="shared" si="71"/>
        <v>340630068</v>
      </c>
      <c r="J138" s="145">
        <f t="shared" si="71"/>
        <v>0</v>
      </c>
      <c r="K138" s="66">
        <f t="shared" si="71"/>
        <v>332255683</v>
      </c>
    </row>
    <row r="139" spans="1:11" ht="38.25">
      <c r="A139" s="12" t="s">
        <v>269</v>
      </c>
      <c r="B139" s="13" t="s">
        <v>15</v>
      </c>
      <c r="C139" s="13"/>
      <c r="D139" s="67">
        <f>D140+D143+D149+D150</f>
        <v>0</v>
      </c>
      <c r="E139" s="67">
        <f t="shared" ref="E139:K139" si="72">E140+E143+E149+E150</f>
        <v>50004000</v>
      </c>
      <c r="F139" s="67">
        <f t="shared" si="72"/>
        <v>53283108</v>
      </c>
      <c r="G139" s="67">
        <f t="shared" si="72"/>
        <v>51952619</v>
      </c>
      <c r="H139" s="67">
        <f t="shared" si="72"/>
        <v>51952619</v>
      </c>
      <c r="I139" s="67">
        <f t="shared" si="72"/>
        <v>51952619</v>
      </c>
      <c r="J139" s="146">
        <f t="shared" si="72"/>
        <v>0</v>
      </c>
      <c r="K139" s="68">
        <f t="shared" si="72"/>
        <v>51959796</v>
      </c>
    </row>
    <row r="140" spans="1:11" ht="25.5">
      <c r="A140" s="16" t="s">
        <v>270</v>
      </c>
      <c r="B140" s="17" t="s">
        <v>17</v>
      </c>
      <c r="C140" s="17"/>
      <c r="D140" s="69">
        <f>D141</f>
        <v>0</v>
      </c>
      <c r="E140" s="69">
        <f t="shared" ref="E140:K141" si="73">E141</f>
        <v>42532000</v>
      </c>
      <c r="F140" s="69">
        <f t="shared" si="73"/>
        <v>44699608</v>
      </c>
      <c r="G140" s="69">
        <f t="shared" si="73"/>
        <v>43763753</v>
      </c>
      <c r="H140" s="69">
        <f t="shared" si="73"/>
        <v>43763753</v>
      </c>
      <c r="I140" s="69">
        <f t="shared" si="73"/>
        <v>43763753</v>
      </c>
      <c r="J140" s="75">
        <f t="shared" si="73"/>
        <v>0</v>
      </c>
      <c r="K140" s="70">
        <f t="shared" si="73"/>
        <v>43779202</v>
      </c>
    </row>
    <row r="141" spans="1:11" ht="25.5">
      <c r="A141" s="36" t="s">
        <v>271</v>
      </c>
      <c r="B141" s="21" t="s">
        <v>19</v>
      </c>
      <c r="C141" s="21"/>
      <c r="D141" s="71">
        <f>D142</f>
        <v>0</v>
      </c>
      <c r="E141" s="71">
        <f t="shared" si="73"/>
        <v>42532000</v>
      </c>
      <c r="F141" s="71">
        <f t="shared" si="73"/>
        <v>44699608</v>
      </c>
      <c r="G141" s="71">
        <f t="shared" si="73"/>
        <v>43763753</v>
      </c>
      <c r="H141" s="71">
        <f t="shared" si="73"/>
        <v>43763753</v>
      </c>
      <c r="I141" s="71">
        <f t="shared" si="73"/>
        <v>43763753</v>
      </c>
      <c r="J141" s="86">
        <f t="shared" si="73"/>
        <v>0</v>
      </c>
      <c r="K141" s="72">
        <f t="shared" si="73"/>
        <v>43779202</v>
      </c>
    </row>
    <row r="142" spans="1:11" ht="25.5">
      <c r="A142" s="24" t="s">
        <v>272</v>
      </c>
      <c r="B142" s="25" t="s">
        <v>21</v>
      </c>
      <c r="C142" s="171">
        <f>'[1]51'!D12</f>
        <v>0</v>
      </c>
      <c r="D142" s="171">
        <f>'[1]51'!E12</f>
        <v>0</v>
      </c>
      <c r="E142" s="171">
        <f>'[1]51'!F12</f>
        <v>42532000</v>
      </c>
      <c r="F142" s="171">
        <f>'[1]51'!G12</f>
        <v>44699608</v>
      </c>
      <c r="G142" s="171">
        <f>'[1]51'!H12</f>
        <v>43763753</v>
      </c>
      <c r="H142" s="171">
        <f>'[1]51'!I12</f>
        <v>43763753</v>
      </c>
      <c r="I142" s="171">
        <f>'[1]51'!J12</f>
        <v>43763753</v>
      </c>
      <c r="J142" s="171">
        <f>'[1]51'!K12</f>
        <v>0</v>
      </c>
      <c r="K142" s="183">
        <f>'[1]51'!L12</f>
        <v>43779202</v>
      </c>
    </row>
    <row r="143" spans="1:11" ht="38.25">
      <c r="A143" s="16" t="s">
        <v>273</v>
      </c>
      <c r="B143" s="17" t="s">
        <v>23</v>
      </c>
      <c r="C143" s="17"/>
      <c r="D143" s="75">
        <f>D144+D145+D146+D147+D148</f>
        <v>0</v>
      </c>
      <c r="E143" s="75">
        <f t="shared" ref="E143:K143" si="74">E144+E145+E146+E147+E148</f>
        <v>3030000</v>
      </c>
      <c r="F143" s="75">
        <f>F144+F145+F146+F147+F148</f>
        <v>4195000</v>
      </c>
      <c r="G143" s="75">
        <f t="shared" si="74"/>
        <v>4058131</v>
      </c>
      <c r="H143" s="75">
        <f t="shared" si="74"/>
        <v>4058131</v>
      </c>
      <c r="I143" s="75">
        <f t="shared" si="74"/>
        <v>4058131</v>
      </c>
      <c r="J143" s="75">
        <f t="shared" si="74"/>
        <v>0</v>
      </c>
      <c r="K143" s="76">
        <f t="shared" si="74"/>
        <v>3990644</v>
      </c>
    </row>
    <row r="144" spans="1:11" ht="25.5">
      <c r="A144" s="24" t="s">
        <v>274</v>
      </c>
      <c r="B144" s="25" t="s">
        <v>25</v>
      </c>
      <c r="C144" s="25"/>
      <c r="D144" s="77"/>
      <c r="E144" s="93">
        <v>10000</v>
      </c>
      <c r="F144" s="93">
        <v>10000</v>
      </c>
      <c r="G144" s="93"/>
      <c r="H144" s="93"/>
      <c r="I144" s="93"/>
      <c r="J144" s="93"/>
      <c r="K144" s="182"/>
    </row>
    <row r="145" spans="1:11" ht="38.25" hidden="1">
      <c r="A145" s="24" t="s">
        <v>26</v>
      </c>
      <c r="B145" s="25" t="s">
        <v>27</v>
      </c>
      <c r="C145" s="25"/>
      <c r="D145" s="77"/>
      <c r="E145" s="93"/>
      <c r="F145" s="93"/>
      <c r="G145" s="93"/>
      <c r="H145" s="93"/>
      <c r="I145" s="93"/>
      <c r="J145" s="93">
        <f>G145-I145</f>
        <v>0</v>
      </c>
      <c r="K145" s="95"/>
    </row>
    <row r="146" spans="1:11" ht="51" hidden="1">
      <c r="A146" s="24" t="s">
        <v>28</v>
      </c>
      <c r="B146" s="25" t="s">
        <v>29</v>
      </c>
      <c r="C146" s="25"/>
      <c r="D146" s="77"/>
      <c r="E146" s="93"/>
      <c r="F146" s="93"/>
      <c r="G146" s="93"/>
      <c r="H146" s="93"/>
      <c r="I146" s="93"/>
      <c r="J146" s="93">
        <f>G146-I146</f>
        <v>0</v>
      </c>
      <c r="K146" s="95"/>
    </row>
    <row r="147" spans="1:11" ht="25.5">
      <c r="A147" s="24" t="s">
        <v>30</v>
      </c>
      <c r="B147" s="25" t="s">
        <v>31</v>
      </c>
      <c r="C147" s="25"/>
      <c r="D147" s="77"/>
      <c r="E147" s="93">
        <f>'[1]54.1'!L9</f>
        <v>3020000</v>
      </c>
      <c r="F147" s="93">
        <f>'[1]54.1'!M9</f>
        <v>3485000</v>
      </c>
      <c r="G147" s="93">
        <f>'[1]54.1'!N9</f>
        <v>3427063</v>
      </c>
      <c r="H147" s="93">
        <f>'[1]54.1'!O9</f>
        <v>3427063</v>
      </c>
      <c r="I147" s="93">
        <f>'[1]54.1'!P9</f>
        <v>3427063</v>
      </c>
      <c r="J147" s="93">
        <f>'[1]54.1'!Q9</f>
        <v>0</v>
      </c>
      <c r="K147" s="182">
        <f>'[1]54.1'!R9</f>
        <v>3451389</v>
      </c>
    </row>
    <row r="148" spans="1:11" ht="26.25" customHeight="1">
      <c r="A148" s="24" t="s">
        <v>32</v>
      </c>
      <c r="B148" s="25" t="s">
        <v>33</v>
      </c>
      <c r="C148" s="25"/>
      <c r="D148" s="77"/>
      <c r="E148" s="93">
        <f>[1]Alegeri!L9</f>
        <v>0</v>
      </c>
      <c r="F148" s="93">
        <f>[1]Alegeri!M9</f>
        <v>700000</v>
      </c>
      <c r="G148" s="93">
        <f>[1]Alegeri!N9</f>
        <v>631068</v>
      </c>
      <c r="H148" s="93">
        <f>[1]Alegeri!O9</f>
        <v>631068</v>
      </c>
      <c r="I148" s="93">
        <f>[1]Alegeri!P9</f>
        <v>631068</v>
      </c>
      <c r="J148" s="93">
        <f>[1]Alegeri!Q9</f>
        <v>0</v>
      </c>
      <c r="K148" s="182">
        <f>[1]Alegeri!R9</f>
        <v>539255</v>
      </c>
    </row>
    <row r="149" spans="1:11" ht="25.5">
      <c r="A149" s="16" t="s">
        <v>34</v>
      </c>
      <c r="B149" s="17" t="s">
        <v>35</v>
      </c>
      <c r="C149" s="17"/>
      <c r="D149" s="81"/>
      <c r="E149" s="82">
        <f>'[1]55'!F12</f>
        <v>4442000</v>
      </c>
      <c r="F149" s="82">
        <f>'[1]55'!G12</f>
        <v>4388500</v>
      </c>
      <c r="G149" s="82">
        <f>'[1]55'!H12</f>
        <v>4130735</v>
      </c>
      <c r="H149" s="82">
        <f>'[1]55'!I12</f>
        <v>4130735</v>
      </c>
      <c r="I149" s="82">
        <f>'[1]55'!J12</f>
        <v>4130735</v>
      </c>
      <c r="J149" s="149">
        <f>'[1]55'!K12</f>
        <v>0</v>
      </c>
      <c r="K149" s="83">
        <f>'[1]55'!L12</f>
        <v>4189950</v>
      </c>
    </row>
    <row r="150" spans="1:11" ht="51" hidden="1">
      <c r="A150" s="16" t="s">
        <v>36</v>
      </c>
      <c r="B150" s="17" t="s">
        <v>37</v>
      </c>
      <c r="C150" s="17"/>
      <c r="D150" s="69">
        <f>D151+D152+D153</f>
        <v>0</v>
      </c>
      <c r="E150" s="69">
        <f t="shared" ref="E150:K150" si="75">E151+E152+E153</f>
        <v>0</v>
      </c>
      <c r="F150" s="69">
        <f t="shared" si="75"/>
        <v>0</v>
      </c>
      <c r="G150" s="69">
        <f t="shared" si="75"/>
        <v>0</v>
      </c>
      <c r="H150" s="69">
        <f t="shared" si="75"/>
        <v>0</v>
      </c>
      <c r="I150" s="69">
        <f t="shared" si="75"/>
        <v>0</v>
      </c>
      <c r="J150" s="75">
        <f>G150-I150</f>
        <v>0</v>
      </c>
      <c r="K150" s="70">
        <f t="shared" si="75"/>
        <v>0</v>
      </c>
    </row>
    <row r="151" spans="1:11" ht="38.25" hidden="1">
      <c r="A151" s="24" t="s">
        <v>40</v>
      </c>
      <c r="B151" s="25" t="s">
        <v>39</v>
      </c>
      <c r="C151" s="25"/>
      <c r="D151" s="77"/>
      <c r="E151" s="31"/>
      <c r="F151" s="31"/>
      <c r="G151" s="31"/>
      <c r="H151" s="31"/>
      <c r="I151" s="31"/>
      <c r="J151" s="93">
        <f>G151-I151</f>
        <v>0</v>
      </c>
      <c r="K151" s="80"/>
    </row>
    <row r="152" spans="1:11" ht="38.25" hidden="1">
      <c r="A152" s="24" t="s">
        <v>41</v>
      </c>
      <c r="B152" s="25" t="s">
        <v>42</v>
      </c>
      <c r="C152" s="25"/>
      <c r="D152" s="77"/>
      <c r="E152" s="31"/>
      <c r="F152" s="31"/>
      <c r="G152" s="31"/>
      <c r="H152" s="31"/>
      <c r="I152" s="31"/>
      <c r="J152" s="93">
        <f>G152-I152</f>
        <v>0</v>
      </c>
      <c r="K152" s="80"/>
    </row>
    <row r="153" spans="1:11" ht="38.25" hidden="1">
      <c r="A153" s="24" t="s">
        <v>43</v>
      </c>
      <c r="B153" s="35" t="s">
        <v>44</v>
      </c>
      <c r="C153" s="35"/>
      <c r="D153" s="77"/>
      <c r="E153" s="31"/>
      <c r="F153" s="31"/>
      <c r="G153" s="31"/>
      <c r="H153" s="31"/>
      <c r="I153" s="31"/>
      <c r="J153" s="93">
        <f>G153-I153</f>
        <v>0</v>
      </c>
      <c r="K153" s="80"/>
    </row>
    <row r="154" spans="1:11" ht="38.25">
      <c r="A154" s="12" t="s">
        <v>45</v>
      </c>
      <c r="B154" s="13" t="s">
        <v>46</v>
      </c>
      <c r="C154" s="13"/>
      <c r="D154" s="67">
        <f>D155+D157</f>
        <v>0</v>
      </c>
      <c r="E154" s="67">
        <f t="shared" ref="E154:K154" si="76">E155+E157</f>
        <v>13810000</v>
      </c>
      <c r="F154" s="67">
        <f t="shared" si="76"/>
        <v>13558557</v>
      </c>
      <c r="G154" s="67">
        <f t="shared" si="76"/>
        <v>13322006</v>
      </c>
      <c r="H154" s="67">
        <f t="shared" si="76"/>
        <v>13322006</v>
      </c>
      <c r="I154" s="67">
        <f t="shared" si="76"/>
        <v>13322006</v>
      </c>
      <c r="J154" s="146">
        <f t="shared" si="76"/>
        <v>0</v>
      </c>
      <c r="K154" s="68">
        <f t="shared" si="76"/>
        <v>13355048</v>
      </c>
    </row>
    <row r="155" spans="1:11" ht="15.75" hidden="1">
      <c r="A155" s="16" t="s">
        <v>47</v>
      </c>
      <c r="B155" s="17" t="s">
        <v>48</v>
      </c>
      <c r="C155" s="17"/>
      <c r="D155" s="69">
        <f>D156</f>
        <v>0</v>
      </c>
      <c r="E155" s="69">
        <f t="shared" ref="E155:K155" si="77">E156</f>
        <v>0</v>
      </c>
      <c r="F155" s="69">
        <f t="shared" si="77"/>
        <v>0</v>
      </c>
      <c r="G155" s="69">
        <f t="shared" si="77"/>
        <v>0</v>
      </c>
      <c r="H155" s="69">
        <f t="shared" si="77"/>
        <v>0</v>
      </c>
      <c r="I155" s="69">
        <f t="shared" si="77"/>
        <v>0</v>
      </c>
      <c r="J155" s="75">
        <f t="shared" si="77"/>
        <v>0</v>
      </c>
      <c r="K155" s="70">
        <f t="shared" si="77"/>
        <v>0</v>
      </c>
    </row>
    <row r="156" spans="1:11" ht="15" hidden="1">
      <c r="A156" s="24" t="s">
        <v>275</v>
      </c>
      <c r="B156" s="25" t="s">
        <v>50</v>
      </c>
      <c r="C156" s="25"/>
      <c r="D156" s="77"/>
      <c r="E156" s="31"/>
      <c r="F156" s="31"/>
      <c r="G156" s="31"/>
      <c r="H156" s="31"/>
      <c r="I156" s="31"/>
      <c r="J156" s="93">
        <f>G156-I156</f>
        <v>0</v>
      </c>
      <c r="K156" s="80"/>
    </row>
    <row r="157" spans="1:11" ht="38.25">
      <c r="A157" s="16" t="s">
        <v>276</v>
      </c>
      <c r="B157" s="17" t="s">
        <v>52</v>
      </c>
      <c r="C157" s="17"/>
      <c r="D157" s="69">
        <f>D158+D160+D161</f>
        <v>0</v>
      </c>
      <c r="E157" s="69">
        <f t="shared" ref="E157:K157" si="78">E158+E160+E161</f>
        <v>13810000</v>
      </c>
      <c r="F157" s="69">
        <f t="shared" si="78"/>
        <v>13558557</v>
      </c>
      <c r="G157" s="69">
        <f t="shared" si="78"/>
        <v>13322006</v>
      </c>
      <c r="H157" s="69">
        <f t="shared" si="78"/>
        <v>13322006</v>
      </c>
      <c r="I157" s="69">
        <f t="shared" si="78"/>
        <v>13322006</v>
      </c>
      <c r="J157" s="75">
        <f>J158+J160+J161</f>
        <v>0</v>
      </c>
      <c r="K157" s="70">
        <f t="shared" si="78"/>
        <v>13355048</v>
      </c>
    </row>
    <row r="158" spans="1:11" ht="29.25" customHeight="1">
      <c r="A158" s="36" t="s">
        <v>53</v>
      </c>
      <c r="B158" s="21" t="s">
        <v>54</v>
      </c>
      <c r="C158" s="21"/>
      <c r="D158" s="71">
        <f>D159</f>
        <v>0</v>
      </c>
      <c r="E158" s="71">
        <f t="shared" ref="E158:K158" si="79">E159</f>
        <v>13750000</v>
      </c>
      <c r="F158" s="71">
        <f t="shared" si="79"/>
        <v>13498557</v>
      </c>
      <c r="G158" s="71">
        <f t="shared" si="79"/>
        <v>13262410</v>
      </c>
      <c r="H158" s="71">
        <f t="shared" si="79"/>
        <v>13262410</v>
      </c>
      <c r="I158" s="71">
        <f t="shared" si="79"/>
        <v>13262410</v>
      </c>
      <c r="J158" s="86">
        <f t="shared" si="79"/>
        <v>0</v>
      </c>
      <c r="K158" s="72">
        <f t="shared" si="79"/>
        <v>13313853</v>
      </c>
    </row>
    <row r="159" spans="1:11" ht="25.5">
      <c r="A159" s="24" t="s">
        <v>55</v>
      </c>
      <c r="B159" s="25" t="s">
        <v>56</v>
      </c>
      <c r="C159" s="25"/>
      <c r="D159" s="77"/>
      <c r="E159" s="79">
        <f>[1]POL!F12</f>
        <v>13750000</v>
      </c>
      <c r="F159" s="79">
        <f>[1]POL!G12</f>
        <v>13498557</v>
      </c>
      <c r="G159" s="79">
        <f>[1]POL!H12</f>
        <v>13262410</v>
      </c>
      <c r="H159" s="79">
        <f>[1]POL!I12</f>
        <v>13262410</v>
      </c>
      <c r="I159" s="79">
        <f>[1]POL!J12</f>
        <v>13262410</v>
      </c>
      <c r="J159" s="93">
        <f>[1]POL!K12</f>
        <v>0</v>
      </c>
      <c r="K159" s="142">
        <f>[1]POL!L12</f>
        <v>13313853</v>
      </c>
    </row>
    <row r="160" spans="1:11" ht="38.25">
      <c r="A160" s="24" t="s">
        <v>57</v>
      </c>
      <c r="B160" s="25" t="s">
        <v>58</v>
      </c>
      <c r="C160" s="25"/>
      <c r="D160" s="77"/>
      <c r="E160" s="79">
        <f>[1]S.S.U.!F12</f>
        <v>60000</v>
      </c>
      <c r="F160" s="79">
        <f>[1]S.S.U.!G12</f>
        <v>60000</v>
      </c>
      <c r="G160" s="79">
        <f>[1]S.S.U.!H12</f>
        <v>59596</v>
      </c>
      <c r="H160" s="79">
        <f>[1]S.S.U.!I12</f>
        <v>59596</v>
      </c>
      <c r="I160" s="79">
        <f>[1]S.S.U.!J12</f>
        <v>59596</v>
      </c>
      <c r="J160" s="93">
        <f>[1]S.S.U.!K12</f>
        <v>0</v>
      </c>
      <c r="K160" s="142">
        <f>[1]S.S.U.!L12</f>
        <v>41195</v>
      </c>
    </row>
    <row r="161" spans="1:11" ht="25.5" hidden="1">
      <c r="A161" s="24" t="s">
        <v>59</v>
      </c>
      <c r="B161" s="25" t="s">
        <v>60</v>
      </c>
      <c r="C161" s="25"/>
      <c r="D161" s="77"/>
      <c r="E161" s="79"/>
      <c r="F161" s="79"/>
      <c r="G161" s="79"/>
      <c r="H161" s="79">
        <f>G161</f>
        <v>0</v>
      </c>
      <c r="I161" s="79"/>
      <c r="J161" s="93">
        <f>G161-I161</f>
        <v>0</v>
      </c>
      <c r="K161" s="85"/>
    </row>
    <row r="162" spans="1:11" ht="38.25">
      <c r="A162" s="12" t="s">
        <v>61</v>
      </c>
      <c r="B162" s="13" t="s">
        <v>62</v>
      </c>
      <c r="C162" s="13"/>
      <c r="D162" s="67">
        <f t="shared" ref="D162:K162" si="80">D163+D179+D186+D204</f>
        <v>0</v>
      </c>
      <c r="E162" s="67">
        <f t="shared" si="80"/>
        <v>140051200</v>
      </c>
      <c r="F162" s="67">
        <f t="shared" si="80"/>
        <v>172828076</v>
      </c>
      <c r="G162" s="67">
        <f t="shared" si="80"/>
        <v>166824043</v>
      </c>
      <c r="H162" s="67">
        <f t="shared" si="80"/>
        <v>166824043</v>
      </c>
      <c r="I162" s="67">
        <f t="shared" si="80"/>
        <v>166824043</v>
      </c>
      <c r="J162" s="146">
        <f t="shared" si="80"/>
        <v>0</v>
      </c>
      <c r="K162" s="68">
        <f t="shared" si="80"/>
        <v>170995172</v>
      </c>
    </row>
    <row r="163" spans="1:11" ht="51">
      <c r="A163" s="16" t="s">
        <v>63</v>
      </c>
      <c r="B163" s="17" t="s">
        <v>64</v>
      </c>
      <c r="C163" s="17"/>
      <c r="D163" s="69">
        <f>D164+D167+D171+D172+D174+D178</f>
        <v>0</v>
      </c>
      <c r="E163" s="69">
        <f t="shared" ref="E163:K163" si="81">E164+E167+E171+E172+E174+E178+E177</f>
        <v>31396000</v>
      </c>
      <c r="F163" s="69">
        <f t="shared" si="81"/>
        <v>37346240</v>
      </c>
      <c r="G163" s="69">
        <f t="shared" si="81"/>
        <v>33838045</v>
      </c>
      <c r="H163" s="69">
        <f t="shared" si="81"/>
        <v>33838045</v>
      </c>
      <c r="I163" s="69">
        <f t="shared" si="81"/>
        <v>33838045</v>
      </c>
      <c r="J163" s="75">
        <f t="shared" si="81"/>
        <v>0</v>
      </c>
      <c r="K163" s="70">
        <f t="shared" si="81"/>
        <v>35749697</v>
      </c>
    </row>
    <row r="164" spans="1:11" ht="25.5">
      <c r="A164" s="36" t="s">
        <v>277</v>
      </c>
      <c r="B164" s="21" t="s">
        <v>66</v>
      </c>
      <c r="C164" s="21"/>
      <c r="D164" s="71">
        <f>D165+D166</f>
        <v>0</v>
      </c>
      <c r="E164" s="86">
        <f>E165+E166</f>
        <v>4684766</v>
      </c>
      <c r="F164" s="86">
        <f t="shared" ref="F164:K164" si="82">F165+F166</f>
        <v>6529031</v>
      </c>
      <c r="G164" s="86">
        <f t="shared" si="82"/>
        <v>6505085</v>
      </c>
      <c r="H164" s="86">
        <f t="shared" si="82"/>
        <v>6505085</v>
      </c>
      <c r="I164" s="86">
        <f t="shared" si="82"/>
        <v>6505085</v>
      </c>
      <c r="J164" s="86">
        <f>J165+J166</f>
        <v>0</v>
      </c>
      <c r="K164" s="87">
        <f t="shared" si="82"/>
        <v>6504857</v>
      </c>
    </row>
    <row r="165" spans="1:11" ht="24.75" customHeight="1">
      <c r="A165" s="24" t="s">
        <v>67</v>
      </c>
      <c r="B165" s="25" t="s">
        <v>68</v>
      </c>
      <c r="C165" s="25"/>
      <c r="D165" s="77"/>
      <c r="E165" s="79">
        <v>3948794</v>
      </c>
      <c r="F165" s="79">
        <v>5779333</v>
      </c>
      <c r="G165" s="79">
        <v>5776985</v>
      </c>
      <c r="H165" s="79">
        <f>G165</f>
        <v>5776985</v>
      </c>
      <c r="I165" s="79">
        <v>5776985</v>
      </c>
      <c r="J165" s="151">
        <f>G165-I165</f>
        <v>0</v>
      </c>
      <c r="K165" s="85">
        <v>5784228</v>
      </c>
    </row>
    <row r="166" spans="1:11" ht="25.5">
      <c r="A166" s="24" t="s">
        <v>69</v>
      </c>
      <c r="B166" s="25" t="s">
        <v>70</v>
      </c>
      <c r="C166" s="25"/>
      <c r="D166" s="77"/>
      <c r="E166" s="79">
        <v>735972</v>
      </c>
      <c r="F166" s="79">
        <v>749698</v>
      </c>
      <c r="G166" s="79">
        <v>728100</v>
      </c>
      <c r="H166" s="79">
        <f>G166</f>
        <v>728100</v>
      </c>
      <c r="I166" s="79">
        <v>728100</v>
      </c>
      <c r="J166" s="33">
        <f>G166-I166</f>
        <v>0</v>
      </c>
      <c r="K166" s="85">
        <v>720629</v>
      </c>
    </row>
    <row r="167" spans="1:11" ht="25.5">
      <c r="A167" s="36" t="s">
        <v>278</v>
      </c>
      <c r="B167" s="21" t="s">
        <v>72</v>
      </c>
      <c r="C167" s="21"/>
      <c r="D167" s="71">
        <f t="shared" ref="D167:K167" si="83">D168+D169+D170</f>
        <v>0</v>
      </c>
      <c r="E167" s="71">
        <f>E168+E169+E170</f>
        <v>24608766</v>
      </c>
      <c r="F167" s="71">
        <f t="shared" si="83"/>
        <v>25525872</v>
      </c>
      <c r="G167" s="71">
        <f t="shared" si="83"/>
        <v>23431554</v>
      </c>
      <c r="H167" s="71">
        <f t="shared" si="83"/>
        <v>23431554</v>
      </c>
      <c r="I167" s="71">
        <f t="shared" si="83"/>
        <v>23431554</v>
      </c>
      <c r="J167" s="86">
        <f t="shared" si="83"/>
        <v>0</v>
      </c>
      <c r="K167" s="72">
        <f t="shared" si="83"/>
        <v>23765674</v>
      </c>
    </row>
    <row r="168" spans="1:11" ht="25.5">
      <c r="A168" s="24" t="s">
        <v>279</v>
      </c>
      <c r="B168" s="25" t="s">
        <v>74</v>
      </c>
      <c r="C168" s="25"/>
      <c r="D168" s="77"/>
      <c r="E168" s="79">
        <v>6552333</v>
      </c>
      <c r="F168" s="79">
        <v>6898381</v>
      </c>
      <c r="G168" s="79">
        <v>6627680</v>
      </c>
      <c r="H168" s="79">
        <f>G168</f>
        <v>6627680</v>
      </c>
      <c r="I168" s="79">
        <v>6627680</v>
      </c>
      <c r="J168" s="33">
        <f>G168-I168</f>
        <v>0</v>
      </c>
      <c r="K168" s="85">
        <v>6851768</v>
      </c>
    </row>
    <row r="169" spans="1:11" ht="25.5">
      <c r="A169" s="24" t="s">
        <v>75</v>
      </c>
      <c r="B169" s="25" t="s">
        <v>76</v>
      </c>
      <c r="C169" s="25"/>
      <c r="D169" s="77"/>
      <c r="E169" s="79">
        <v>18056433</v>
      </c>
      <c r="F169" s="79">
        <v>18627491</v>
      </c>
      <c r="G169" s="79">
        <v>16803874</v>
      </c>
      <c r="H169" s="79">
        <f>G169</f>
        <v>16803874</v>
      </c>
      <c r="I169" s="79">
        <v>16803874</v>
      </c>
      <c r="J169" s="33">
        <f>G169-I169</f>
        <v>0</v>
      </c>
      <c r="K169" s="85">
        <v>16913906</v>
      </c>
    </row>
    <row r="170" spans="1:11" ht="25.5" hidden="1">
      <c r="A170" s="24" t="s">
        <v>77</v>
      </c>
      <c r="B170" s="25" t="s">
        <v>78</v>
      </c>
      <c r="C170" s="25"/>
      <c r="D170" s="77"/>
      <c r="E170" s="89"/>
      <c r="F170" s="79"/>
      <c r="G170" s="79"/>
      <c r="H170" s="79"/>
      <c r="I170" s="79"/>
      <c r="J170" s="93">
        <f>G170-I170</f>
        <v>0</v>
      </c>
      <c r="K170" s="85"/>
    </row>
    <row r="171" spans="1:11" ht="15" hidden="1">
      <c r="A171" s="24" t="s">
        <v>79</v>
      </c>
      <c r="B171" s="25" t="s">
        <v>80</v>
      </c>
      <c r="C171" s="25"/>
      <c r="D171" s="77"/>
      <c r="E171" s="89"/>
      <c r="F171" s="79"/>
      <c r="G171" s="79"/>
      <c r="H171" s="79"/>
      <c r="I171" s="79"/>
      <c r="J171" s="93">
        <v>0</v>
      </c>
      <c r="K171" s="85"/>
    </row>
    <row r="172" spans="1:11" ht="25.5">
      <c r="A172" s="36" t="s">
        <v>280</v>
      </c>
      <c r="B172" s="21" t="s">
        <v>82</v>
      </c>
      <c r="C172" s="21"/>
      <c r="D172" s="71">
        <f>D173</f>
        <v>0</v>
      </c>
      <c r="E172" s="71">
        <f t="shared" ref="E172:K172" si="84">E173</f>
        <v>13200</v>
      </c>
      <c r="F172" s="71">
        <f t="shared" si="84"/>
        <v>236000</v>
      </c>
      <c r="G172" s="71">
        <f t="shared" si="84"/>
        <v>191391</v>
      </c>
      <c r="H172" s="71">
        <f t="shared" si="84"/>
        <v>191391</v>
      </c>
      <c r="I172" s="71">
        <f t="shared" si="84"/>
        <v>191391</v>
      </c>
      <c r="J172" s="86">
        <f t="shared" si="84"/>
        <v>0</v>
      </c>
      <c r="K172" s="72">
        <f t="shared" si="84"/>
        <v>191391</v>
      </c>
    </row>
    <row r="173" spans="1:11" ht="25.5">
      <c r="A173" s="24" t="s">
        <v>83</v>
      </c>
      <c r="B173" s="25" t="s">
        <v>84</v>
      </c>
      <c r="C173" s="25"/>
      <c r="D173" s="77"/>
      <c r="E173" s="89">
        <v>13200</v>
      </c>
      <c r="F173" s="79">
        <v>236000</v>
      </c>
      <c r="G173" s="89">
        <v>191391</v>
      </c>
      <c r="H173" s="79">
        <v>191391</v>
      </c>
      <c r="I173" s="79">
        <v>191391</v>
      </c>
      <c r="J173" s="93">
        <f>G173-I173</f>
        <v>0</v>
      </c>
      <c r="K173" s="85">
        <v>191391</v>
      </c>
    </row>
    <row r="174" spans="1:11" ht="25.5">
      <c r="A174" s="36" t="s">
        <v>281</v>
      </c>
      <c r="B174" s="21" t="s">
        <v>86</v>
      </c>
      <c r="C174" s="21"/>
      <c r="D174" s="71">
        <f>D175+D176</f>
        <v>0</v>
      </c>
      <c r="E174" s="71">
        <f t="shared" ref="E174:K174" si="85">E175+E176</f>
        <v>0</v>
      </c>
      <c r="F174" s="71">
        <f t="shared" si="85"/>
        <v>1071000</v>
      </c>
      <c r="G174" s="71">
        <f t="shared" si="85"/>
        <v>498966</v>
      </c>
      <c r="H174" s="71">
        <f t="shared" si="85"/>
        <v>498966</v>
      </c>
      <c r="I174" s="71">
        <f t="shared" si="85"/>
        <v>498966</v>
      </c>
      <c r="J174" s="86">
        <f t="shared" si="85"/>
        <v>0</v>
      </c>
      <c r="K174" s="72">
        <f t="shared" si="85"/>
        <v>498966</v>
      </c>
    </row>
    <row r="175" spans="1:11" ht="25.5" hidden="1">
      <c r="A175" s="24" t="s">
        <v>87</v>
      </c>
      <c r="B175" s="25" t="s">
        <v>88</v>
      </c>
      <c r="C175" s="25"/>
      <c r="D175" s="89"/>
      <c r="E175" s="79"/>
      <c r="F175" s="79"/>
      <c r="G175" s="79"/>
      <c r="H175" s="79">
        <f>G175</f>
        <v>0</v>
      </c>
      <c r="I175" s="79"/>
      <c r="J175" s="33">
        <f>G175-I175</f>
        <v>0</v>
      </c>
      <c r="K175" s="85"/>
    </row>
    <row r="176" spans="1:11" ht="25.5">
      <c r="A176" s="24" t="s">
        <v>89</v>
      </c>
      <c r="B176" s="25" t="s">
        <v>90</v>
      </c>
      <c r="C176" s="25"/>
      <c r="D176" s="89"/>
      <c r="E176" s="89"/>
      <c r="F176" s="79">
        <v>1071000</v>
      </c>
      <c r="G176" s="89">
        <v>498966</v>
      </c>
      <c r="H176" s="79">
        <v>498966</v>
      </c>
      <c r="I176" s="79">
        <v>498966</v>
      </c>
      <c r="J176" s="93">
        <f>G176-I176</f>
        <v>0</v>
      </c>
      <c r="K176" s="85">
        <v>498966</v>
      </c>
    </row>
    <row r="177" spans="1:11" ht="20.100000000000001" customHeight="1">
      <c r="A177" s="160" t="s">
        <v>91</v>
      </c>
      <c r="B177" s="38" t="s">
        <v>92</v>
      </c>
      <c r="C177" s="25"/>
      <c r="D177" s="89"/>
      <c r="E177" s="79">
        <v>765268</v>
      </c>
      <c r="F177" s="79">
        <v>1831097</v>
      </c>
      <c r="G177" s="79">
        <v>1769597</v>
      </c>
      <c r="H177" s="79">
        <f>G177</f>
        <v>1769597</v>
      </c>
      <c r="I177" s="79">
        <v>1769597</v>
      </c>
      <c r="J177" s="33">
        <f>G177-I177</f>
        <v>0</v>
      </c>
      <c r="K177" s="85">
        <v>1769597</v>
      </c>
    </row>
    <row r="178" spans="1:11" ht="25.5">
      <c r="A178" s="24" t="s">
        <v>93</v>
      </c>
      <c r="B178" s="25" t="s">
        <v>94</v>
      </c>
      <c r="C178" s="25"/>
      <c r="D178" s="89"/>
      <c r="E178" s="79">
        <v>1324000</v>
      </c>
      <c r="F178" s="79">
        <v>2153240</v>
      </c>
      <c r="G178" s="79">
        <v>1441452</v>
      </c>
      <c r="H178" s="79">
        <v>1441452</v>
      </c>
      <c r="I178" s="79">
        <v>1441452</v>
      </c>
      <c r="J178" s="33">
        <f>G178-I178</f>
        <v>0</v>
      </c>
      <c r="K178" s="85">
        <v>3019212</v>
      </c>
    </row>
    <row r="179" spans="1:11" ht="25.5">
      <c r="A179" s="16" t="s">
        <v>95</v>
      </c>
      <c r="B179" s="17" t="s">
        <v>96</v>
      </c>
      <c r="C179" s="17"/>
      <c r="D179" s="69">
        <f>D180+D183+D184</f>
        <v>0</v>
      </c>
      <c r="E179" s="69">
        <f t="shared" ref="E179:K179" si="86">E180+E183+E184</f>
        <v>5754200</v>
      </c>
      <c r="F179" s="69">
        <f t="shared" si="86"/>
        <v>7265000</v>
      </c>
      <c r="G179" s="69">
        <f t="shared" si="86"/>
        <v>7255502</v>
      </c>
      <c r="H179" s="69">
        <f t="shared" si="86"/>
        <v>7255502</v>
      </c>
      <c r="I179" s="69">
        <f t="shared" si="86"/>
        <v>7255502</v>
      </c>
      <c r="J179" s="75">
        <f>J180+J183+J184</f>
        <v>0</v>
      </c>
      <c r="K179" s="70">
        <f t="shared" si="86"/>
        <v>7581775</v>
      </c>
    </row>
    <row r="180" spans="1:11" ht="38.25" hidden="1">
      <c r="A180" s="36" t="s">
        <v>97</v>
      </c>
      <c r="B180" s="21" t="s">
        <v>98</v>
      </c>
      <c r="C180" s="21"/>
      <c r="D180" s="71">
        <f>D181+D182</f>
        <v>0</v>
      </c>
      <c r="E180" s="71">
        <f t="shared" ref="E180:K180" si="87">E181+E182</f>
        <v>0</v>
      </c>
      <c r="F180" s="71">
        <f t="shared" si="87"/>
        <v>0</v>
      </c>
      <c r="G180" s="71">
        <f t="shared" si="87"/>
        <v>0</v>
      </c>
      <c r="H180" s="71">
        <f t="shared" si="87"/>
        <v>0</v>
      </c>
      <c r="I180" s="71">
        <f t="shared" si="87"/>
        <v>0</v>
      </c>
      <c r="J180" s="86">
        <f>J181+J182</f>
        <v>0</v>
      </c>
      <c r="K180" s="72">
        <f t="shared" si="87"/>
        <v>0</v>
      </c>
    </row>
    <row r="181" spans="1:11" ht="25.5" hidden="1">
      <c r="A181" s="24" t="s">
        <v>99</v>
      </c>
      <c r="B181" s="25" t="s">
        <v>100</v>
      </c>
      <c r="C181" s="25"/>
      <c r="D181" s="77"/>
      <c r="E181" s="31"/>
      <c r="F181" s="31"/>
      <c r="G181" s="31"/>
      <c r="H181" s="31"/>
      <c r="I181" s="31"/>
      <c r="J181" s="93"/>
      <c r="K181" s="163"/>
    </row>
    <row r="182" spans="1:11" ht="25.5" hidden="1">
      <c r="A182" s="24" t="s">
        <v>101</v>
      </c>
      <c r="B182" s="35" t="s">
        <v>102</v>
      </c>
      <c r="C182" s="35"/>
      <c r="D182" s="77"/>
      <c r="E182" s="31"/>
      <c r="F182" s="31"/>
      <c r="G182" s="31"/>
      <c r="H182" s="61"/>
      <c r="I182" s="61"/>
      <c r="J182" s="151">
        <f>G182-I182</f>
        <v>0</v>
      </c>
      <c r="K182" s="80"/>
    </row>
    <row r="183" spans="1:11" ht="20.100000000000001" customHeight="1">
      <c r="A183" s="24" t="s">
        <v>103</v>
      </c>
      <c r="B183" s="35" t="s">
        <v>104</v>
      </c>
      <c r="C183" s="35"/>
      <c r="D183" s="77"/>
      <c r="E183" s="31">
        <f>'[1]66.SPAS'!L9-386800</f>
        <v>5367400</v>
      </c>
      <c r="F183" s="31">
        <f>'[1]66.SPAS'!M9</f>
        <v>7265000</v>
      </c>
      <c r="G183" s="31">
        <f>'[1]66.SPAS'!N9</f>
        <v>7255502</v>
      </c>
      <c r="H183" s="31">
        <f>'[1]66.SPAS'!O9</f>
        <v>7255502</v>
      </c>
      <c r="I183" s="31">
        <f>'[1]66.SPAS'!P9</f>
        <v>7255502</v>
      </c>
      <c r="J183" s="93">
        <f>'[1]66.SPAS'!Q9</f>
        <v>0</v>
      </c>
      <c r="K183" s="163">
        <f>'[1]66.SPAS'!R9</f>
        <v>7581775</v>
      </c>
    </row>
    <row r="184" spans="1:11" ht="38.25">
      <c r="A184" s="20" t="s">
        <v>105</v>
      </c>
      <c r="B184" s="21" t="s">
        <v>106</v>
      </c>
      <c r="C184" s="21"/>
      <c r="D184" s="71">
        <f>D185</f>
        <v>0</v>
      </c>
      <c r="E184" s="86">
        <f t="shared" ref="E184:K184" si="88">E185</f>
        <v>386800</v>
      </c>
      <c r="F184" s="86">
        <f t="shared" si="88"/>
        <v>0</v>
      </c>
      <c r="G184" s="86">
        <f t="shared" si="88"/>
        <v>0</v>
      </c>
      <c r="H184" s="86">
        <f t="shared" si="88"/>
        <v>0</v>
      </c>
      <c r="I184" s="86">
        <f t="shared" si="88"/>
        <v>0</v>
      </c>
      <c r="J184" s="86">
        <f t="shared" si="88"/>
        <v>0</v>
      </c>
      <c r="K184" s="87">
        <f t="shared" si="88"/>
        <v>0</v>
      </c>
    </row>
    <row r="185" spans="1:11" ht="25.5">
      <c r="A185" s="24" t="s">
        <v>107</v>
      </c>
      <c r="B185" s="25" t="s">
        <v>108</v>
      </c>
      <c r="C185" s="25"/>
      <c r="D185" s="77"/>
      <c r="E185" s="79">
        <v>386800</v>
      </c>
      <c r="F185" s="79"/>
      <c r="G185" s="79"/>
      <c r="H185" s="79"/>
      <c r="I185" s="79"/>
      <c r="J185" s="93"/>
      <c r="K185" s="142"/>
    </row>
    <row r="186" spans="1:11" ht="48">
      <c r="A186" s="111" t="s">
        <v>328</v>
      </c>
      <c r="B186" s="17" t="s">
        <v>110</v>
      </c>
      <c r="C186" s="17"/>
      <c r="D186" s="69">
        <f>D187+D198+D202+D203</f>
        <v>0</v>
      </c>
      <c r="E186" s="69">
        <f>E187+E198+E202+E203</f>
        <v>33280000</v>
      </c>
      <c r="F186" s="69">
        <f t="shared" ref="F186:K186" si="89">F187+F198+F202+F203</f>
        <v>52389889</v>
      </c>
      <c r="G186" s="69">
        <f t="shared" si="89"/>
        <v>50724972</v>
      </c>
      <c r="H186" s="69">
        <f t="shared" si="89"/>
        <v>50724972</v>
      </c>
      <c r="I186" s="69">
        <f t="shared" si="89"/>
        <v>50724972</v>
      </c>
      <c r="J186" s="75">
        <f>J187+J198+J202+J203</f>
        <v>0</v>
      </c>
      <c r="K186" s="70">
        <f t="shared" si="89"/>
        <v>50594841</v>
      </c>
    </row>
    <row r="187" spans="1:11" ht="27" customHeight="1">
      <c r="A187" s="36" t="s">
        <v>327</v>
      </c>
      <c r="B187" s="21" t="s">
        <v>112</v>
      </c>
      <c r="C187" s="21"/>
      <c r="D187" s="71">
        <f>D188+D189+D190+D191+D192+D193+D194+D195+D197</f>
        <v>0</v>
      </c>
      <c r="E187" s="71">
        <f>E188+E189+E190+E191+E192+E193+E194+E195+E197+E196</f>
        <v>16780000</v>
      </c>
      <c r="F187" s="71">
        <f t="shared" ref="F187:K187" si="90">F188+F189+F190+F191+F192+F193+F194+F195+F197+F196</f>
        <v>30999310</v>
      </c>
      <c r="G187" s="71">
        <f t="shared" si="90"/>
        <v>29352477</v>
      </c>
      <c r="H187" s="71">
        <f t="shared" si="90"/>
        <v>29352477</v>
      </c>
      <c r="I187" s="71">
        <f t="shared" si="90"/>
        <v>29352477</v>
      </c>
      <c r="J187" s="86">
        <f t="shared" si="90"/>
        <v>0</v>
      </c>
      <c r="K187" s="72">
        <f t="shared" si="90"/>
        <v>29359654</v>
      </c>
    </row>
    <row r="188" spans="1:11" ht="25.5" hidden="1">
      <c r="A188" s="24" t="s">
        <v>282</v>
      </c>
      <c r="B188" s="25" t="s">
        <v>114</v>
      </c>
      <c r="C188" s="25"/>
      <c r="D188" s="77"/>
      <c r="E188" s="79">
        <f>'[1]67,03,02'!F11</f>
        <v>0</v>
      </c>
      <c r="F188" s="79">
        <f>'[1]67,03,02'!G11</f>
        <v>0</v>
      </c>
      <c r="G188" s="79">
        <f>'[1]67,03,02'!H11</f>
        <v>0</v>
      </c>
      <c r="H188" s="79">
        <f>'[1]67,03,02'!I11</f>
        <v>0</v>
      </c>
      <c r="I188" s="79">
        <f>'[1]67,03,02'!J11</f>
        <v>0</v>
      </c>
      <c r="J188" s="93">
        <f>'[1]67,03,02'!K11</f>
        <v>0</v>
      </c>
      <c r="K188" s="142">
        <f>'[1]67,03,02'!L11</f>
        <v>0</v>
      </c>
    </row>
    <row r="189" spans="1:11" ht="25.5" hidden="1">
      <c r="A189" s="24" t="s">
        <v>115</v>
      </c>
      <c r="B189" s="25" t="s">
        <v>116</v>
      </c>
      <c r="C189" s="25"/>
      <c r="D189" s="77"/>
      <c r="E189" s="79"/>
      <c r="F189" s="79"/>
      <c r="G189" s="79"/>
      <c r="H189" s="90"/>
      <c r="I189" s="90"/>
      <c r="J189" s="151">
        <f t="shared" ref="J189:J195" si="91">G189-I189</f>
        <v>0</v>
      </c>
      <c r="K189" s="85"/>
    </row>
    <row r="190" spans="1:11" ht="25.5">
      <c r="A190" s="24" t="s">
        <v>117</v>
      </c>
      <c r="B190" s="25" t="s">
        <v>118</v>
      </c>
      <c r="C190" s="25"/>
      <c r="D190" s="77"/>
      <c r="E190" s="93">
        <f>'[1]67,03,04+P Teatru'!F11</f>
        <v>10000000</v>
      </c>
      <c r="F190" s="93">
        <f>'[1]67,03,04+P Teatru'!G11</f>
        <v>22645175</v>
      </c>
      <c r="G190" s="93">
        <f>'[1]67,03,04+P Teatru'!H11</f>
        <v>21100279</v>
      </c>
      <c r="H190" s="93">
        <f>'[1]67,03,04+P Teatru'!I11</f>
        <v>21100279</v>
      </c>
      <c r="I190" s="93">
        <f>'[1]67,03,04+P Teatru'!J11</f>
        <v>21100279</v>
      </c>
      <c r="J190" s="93">
        <f>'[1]67,03,04+P Teatru'!K11</f>
        <v>0</v>
      </c>
      <c r="K190" s="182">
        <f>'[1]67,03,04+P Teatru'!L11</f>
        <v>21102012</v>
      </c>
    </row>
    <row r="191" spans="1:11" ht="25.5" hidden="1">
      <c r="A191" s="24" t="s">
        <v>119</v>
      </c>
      <c r="B191" s="25" t="s">
        <v>120</v>
      </c>
      <c r="C191" s="25"/>
      <c r="D191" s="77"/>
      <c r="E191" s="93"/>
      <c r="F191" s="93"/>
      <c r="G191" s="93"/>
      <c r="H191" s="93">
        <f>G191</f>
        <v>0</v>
      </c>
      <c r="I191" s="151"/>
      <c r="J191" s="151">
        <f t="shared" si="91"/>
        <v>0</v>
      </c>
      <c r="K191" s="95"/>
    </row>
    <row r="192" spans="1:11" ht="25.5">
      <c r="A192" s="24" t="s">
        <v>121</v>
      </c>
      <c r="B192" s="25" t="s">
        <v>122</v>
      </c>
      <c r="C192" s="25"/>
      <c r="D192" s="77"/>
      <c r="E192" s="93">
        <f>'[1]67.03.06'!F11</f>
        <v>6500000</v>
      </c>
      <c r="F192" s="93">
        <f>'[1]67.03.06'!G11</f>
        <v>0</v>
      </c>
      <c r="G192" s="93">
        <f>'[1]67.03.06'!H11</f>
        <v>0</v>
      </c>
      <c r="H192" s="93">
        <f>'[1]67.03.06'!I11</f>
        <v>0</v>
      </c>
      <c r="I192" s="93">
        <f>'[1]67.03.06'!J11</f>
        <v>0</v>
      </c>
      <c r="J192" s="93">
        <f>'[1]67.03.06'!K11</f>
        <v>0</v>
      </c>
      <c r="K192" s="182">
        <f>'[1]67.03.06'!L11</f>
        <v>0</v>
      </c>
    </row>
    <row r="193" spans="1:11" ht="25.5" hidden="1">
      <c r="A193" s="24" t="s">
        <v>123</v>
      </c>
      <c r="B193" s="25" t="s">
        <v>124</v>
      </c>
      <c r="C193" s="25"/>
      <c r="D193" s="77"/>
      <c r="E193" s="93"/>
      <c r="F193" s="93"/>
      <c r="G193" s="93"/>
      <c r="H193" s="93">
        <f>G193</f>
        <v>0</v>
      </c>
      <c r="I193" s="151"/>
      <c r="J193" s="151">
        <f t="shared" si="91"/>
        <v>0</v>
      </c>
      <c r="K193" s="95"/>
    </row>
    <row r="194" spans="1:11" ht="25.5" hidden="1">
      <c r="A194" s="24" t="s">
        <v>125</v>
      </c>
      <c r="B194" s="25" t="s">
        <v>126</v>
      </c>
      <c r="C194" s="25"/>
      <c r="D194" s="77"/>
      <c r="E194" s="93"/>
      <c r="F194" s="93"/>
      <c r="G194" s="93"/>
      <c r="H194" s="93">
        <f>G194</f>
        <v>0</v>
      </c>
      <c r="I194" s="151"/>
      <c r="J194" s="151">
        <f t="shared" si="91"/>
        <v>0</v>
      </c>
      <c r="K194" s="95"/>
    </row>
    <row r="195" spans="1:11" ht="25.5" hidden="1">
      <c r="A195" s="24" t="s">
        <v>127</v>
      </c>
      <c r="B195" s="25" t="s">
        <v>128</v>
      </c>
      <c r="C195" s="25"/>
      <c r="D195" s="77"/>
      <c r="E195" s="93"/>
      <c r="F195" s="93"/>
      <c r="G195" s="93"/>
      <c r="H195" s="93">
        <f>G195</f>
        <v>0</v>
      </c>
      <c r="I195" s="151"/>
      <c r="J195" s="151">
        <f t="shared" si="91"/>
        <v>0</v>
      </c>
      <c r="K195" s="95"/>
    </row>
    <row r="196" spans="1:11" ht="25.5">
      <c r="A196" s="161" t="s">
        <v>325</v>
      </c>
      <c r="B196" s="25" t="s">
        <v>129</v>
      </c>
      <c r="C196" s="25"/>
      <c r="D196" s="77"/>
      <c r="E196" s="93">
        <f>'[1]67.03.14'!F11</f>
        <v>0</v>
      </c>
      <c r="F196" s="93">
        <f>'[1]67.03.14'!G11</f>
        <v>7959135</v>
      </c>
      <c r="G196" s="93">
        <f>'[1]67.03.14'!H11</f>
        <v>7932656</v>
      </c>
      <c r="H196" s="93">
        <f>'[1]67.03.14'!I11</f>
        <v>7932656</v>
      </c>
      <c r="I196" s="93">
        <f>'[1]67.03.14'!J11</f>
        <v>7932656</v>
      </c>
      <c r="J196" s="93">
        <f>'[1]67.03.14'!K11</f>
        <v>0</v>
      </c>
      <c r="K196" s="182">
        <f>'[1]67.03.14'!L11</f>
        <v>7938100</v>
      </c>
    </row>
    <row r="197" spans="1:11" ht="25.5">
      <c r="A197" s="24" t="s">
        <v>130</v>
      </c>
      <c r="B197" s="25" t="s">
        <v>131</v>
      </c>
      <c r="C197" s="25"/>
      <c r="D197" s="77"/>
      <c r="E197" s="93">
        <f>'[1]67.03.30'!F11</f>
        <v>280000</v>
      </c>
      <c r="F197" s="93">
        <f>'[1]67.03.30'!G11</f>
        <v>395000</v>
      </c>
      <c r="G197" s="93">
        <f>'[1]67.03.30'!H11</f>
        <v>319542</v>
      </c>
      <c r="H197" s="93">
        <f>'[1]67.03.30'!I11</f>
        <v>319542</v>
      </c>
      <c r="I197" s="93">
        <f>'[1]67.03.30'!J11</f>
        <v>319542</v>
      </c>
      <c r="J197" s="93">
        <f>'[1]67.03.30'!K11</f>
        <v>0</v>
      </c>
      <c r="K197" s="182">
        <f>'[1]67.03.30'!L11</f>
        <v>319542</v>
      </c>
    </row>
    <row r="198" spans="1:11" ht="25.5">
      <c r="A198" s="36" t="s">
        <v>283</v>
      </c>
      <c r="B198" s="21" t="s">
        <v>133</v>
      </c>
      <c r="C198" s="21"/>
      <c r="D198" s="71">
        <f>D199+D200+D201</f>
        <v>0</v>
      </c>
      <c r="E198" s="71">
        <f>E199+E200+E201</f>
        <v>16500000</v>
      </c>
      <c r="F198" s="71">
        <f t="shared" ref="F198:K198" si="92">F199+F200+F201</f>
        <v>21390579</v>
      </c>
      <c r="G198" s="71">
        <f>G199+G200+G201</f>
        <v>21372495</v>
      </c>
      <c r="H198" s="71">
        <f>H199+H200+H201</f>
        <v>21372495</v>
      </c>
      <c r="I198" s="71">
        <f t="shared" si="92"/>
        <v>21372495</v>
      </c>
      <c r="J198" s="86">
        <f t="shared" si="92"/>
        <v>0</v>
      </c>
      <c r="K198" s="72">
        <f t="shared" si="92"/>
        <v>21235187</v>
      </c>
    </row>
    <row r="199" spans="1:11" ht="25.5">
      <c r="A199" s="24" t="s">
        <v>134</v>
      </c>
      <c r="B199" s="25" t="s">
        <v>135</v>
      </c>
      <c r="C199" s="25"/>
      <c r="D199" s="89"/>
      <c r="E199" s="79">
        <f>'[1]67.05.01'!F11</f>
        <v>6400000</v>
      </c>
      <c r="F199" s="79">
        <f>'[1]67.05.01'!G11</f>
        <v>7499579</v>
      </c>
      <c r="G199" s="79">
        <f>'[1]67.05.01'!H11</f>
        <v>7484979</v>
      </c>
      <c r="H199" s="79">
        <f>'[1]67.05.01'!I11</f>
        <v>7484979</v>
      </c>
      <c r="I199" s="79">
        <f>'[1]67.05.01'!J11</f>
        <v>7484979</v>
      </c>
      <c r="J199" s="93">
        <f>'[1]67.05.01'!K11</f>
        <v>0</v>
      </c>
      <c r="K199" s="142">
        <f>'[1]67.05.01'!L11</f>
        <v>7484979</v>
      </c>
    </row>
    <row r="200" spans="1:11" ht="25.5" hidden="1">
      <c r="A200" s="24" t="s">
        <v>136</v>
      </c>
      <c r="B200" s="25" t="s">
        <v>137</v>
      </c>
      <c r="C200" s="25"/>
      <c r="D200" s="89"/>
      <c r="E200" s="79"/>
      <c r="F200" s="79"/>
      <c r="G200" s="79"/>
      <c r="H200" s="90"/>
      <c r="I200" s="90"/>
      <c r="J200" s="151">
        <f>G200-I200</f>
        <v>0</v>
      </c>
      <c r="K200" s="85"/>
    </row>
    <row r="201" spans="1:11" ht="38.25">
      <c r="A201" s="24" t="s">
        <v>138</v>
      </c>
      <c r="B201" s="25" t="s">
        <v>139</v>
      </c>
      <c r="C201" s="25"/>
      <c r="D201" s="89"/>
      <c r="E201" s="79">
        <f>[1]ZV!F11</f>
        <v>10100000</v>
      </c>
      <c r="F201" s="79">
        <f>[1]ZV!G11</f>
        <v>13891000</v>
      </c>
      <c r="G201" s="79">
        <f>[1]ZV!H11</f>
        <v>13887516</v>
      </c>
      <c r="H201" s="79">
        <f>[1]ZV!I11</f>
        <v>13887516</v>
      </c>
      <c r="I201" s="79">
        <f>[1]ZV!J11</f>
        <v>13887516</v>
      </c>
      <c r="J201" s="93">
        <f>[1]ZV!K11</f>
        <v>0</v>
      </c>
      <c r="K201" s="142">
        <f>[1]ZV!L11</f>
        <v>13750208</v>
      </c>
    </row>
    <row r="202" spans="1:11" ht="15" hidden="1">
      <c r="A202" s="24" t="s">
        <v>140</v>
      </c>
      <c r="B202" s="25" t="s">
        <v>141</v>
      </c>
      <c r="C202" s="25"/>
      <c r="D202" s="89"/>
      <c r="E202" s="79"/>
      <c r="F202" s="79"/>
      <c r="G202" s="79"/>
      <c r="H202" s="90"/>
      <c r="I202" s="90"/>
      <c r="J202" s="151">
        <f>G202-I202</f>
        <v>0</v>
      </c>
      <c r="K202" s="85"/>
    </row>
    <row r="203" spans="1:11" ht="25.5" hidden="1">
      <c r="A203" s="24" t="s">
        <v>284</v>
      </c>
      <c r="B203" s="25" t="s">
        <v>143</v>
      </c>
      <c r="C203" s="25"/>
      <c r="D203" s="89"/>
      <c r="E203" s="78">
        <f>'[1]67.50'!E11</f>
        <v>0</v>
      </c>
      <c r="F203" s="78">
        <f>'[1]67.50'!F11</f>
        <v>0</v>
      </c>
      <c r="G203" s="78">
        <f>'[1]67.50'!G11</f>
        <v>0</v>
      </c>
      <c r="H203" s="78">
        <f>'[1]67.50'!H11</f>
        <v>0</v>
      </c>
      <c r="I203" s="78">
        <f>'[1]67.50'!I11</f>
        <v>0</v>
      </c>
      <c r="J203" s="148">
        <f>'[1]67.50'!J11</f>
        <v>0</v>
      </c>
      <c r="K203" s="84">
        <f>'[1]67.50'!K11</f>
        <v>0</v>
      </c>
    </row>
    <row r="204" spans="1:11" ht="51">
      <c r="A204" s="16" t="s">
        <v>285</v>
      </c>
      <c r="B204" s="17" t="s">
        <v>145</v>
      </c>
      <c r="C204" s="17"/>
      <c r="D204" s="69">
        <f>D205+D206+D208+D209+D210+D211+D212+D215</f>
        <v>0</v>
      </c>
      <c r="E204" s="69">
        <f t="shared" ref="E204:K204" si="93">E205+E206+E208+E209+E210+E211+E212+E215</f>
        <v>69621000</v>
      </c>
      <c r="F204" s="69">
        <f t="shared" si="93"/>
        <v>75826947</v>
      </c>
      <c r="G204" s="69">
        <f t="shared" si="93"/>
        <v>75005524</v>
      </c>
      <c r="H204" s="69">
        <f t="shared" si="93"/>
        <v>75005524</v>
      </c>
      <c r="I204" s="69">
        <f t="shared" si="93"/>
        <v>75005524</v>
      </c>
      <c r="J204" s="75">
        <f t="shared" si="93"/>
        <v>0</v>
      </c>
      <c r="K204" s="70">
        <f t="shared" si="93"/>
        <v>77068859</v>
      </c>
    </row>
    <row r="205" spans="1:11" ht="25.5" hidden="1">
      <c r="A205" s="24" t="s">
        <v>146</v>
      </c>
      <c r="B205" s="25" t="s">
        <v>147</v>
      </c>
      <c r="C205" s="25"/>
      <c r="D205" s="77"/>
      <c r="E205" s="31"/>
      <c r="F205" s="31"/>
      <c r="G205" s="31"/>
      <c r="H205" s="61"/>
      <c r="I205" s="61"/>
      <c r="J205" s="151">
        <f>G205-I205</f>
        <v>0</v>
      </c>
      <c r="K205" s="80"/>
    </row>
    <row r="206" spans="1:11" ht="25.5">
      <c r="A206" s="36" t="s">
        <v>148</v>
      </c>
      <c r="B206" s="21" t="s">
        <v>149</v>
      </c>
      <c r="C206" s="21"/>
      <c r="D206" s="71">
        <f>D207</f>
        <v>0</v>
      </c>
      <c r="E206" s="86">
        <f t="shared" ref="E206:K206" si="94">E207</f>
        <v>48590000</v>
      </c>
      <c r="F206" s="86">
        <f t="shared" si="94"/>
        <v>53387000</v>
      </c>
      <c r="G206" s="71">
        <f t="shared" si="94"/>
        <v>53381338</v>
      </c>
      <c r="H206" s="71">
        <f t="shared" si="94"/>
        <v>53381338</v>
      </c>
      <c r="I206" s="71">
        <f t="shared" si="94"/>
        <v>53381338</v>
      </c>
      <c r="J206" s="86">
        <f t="shared" si="94"/>
        <v>0</v>
      </c>
      <c r="K206" s="72">
        <f t="shared" si="94"/>
        <v>55348954</v>
      </c>
    </row>
    <row r="207" spans="1:11" ht="25.5">
      <c r="A207" s="24" t="s">
        <v>150</v>
      </c>
      <c r="B207" s="25" t="s">
        <v>151</v>
      </c>
      <c r="C207" s="25"/>
      <c r="D207" s="77"/>
      <c r="E207" s="79">
        <f>'[1]Prim+SPAS'!F153+'[1]Prim+SPAS'!F13+'[1]Prim+SPAS'!F160+[1]asistati!F11</f>
        <v>48590000</v>
      </c>
      <c r="F207" s="79">
        <f>'[1]Prim+SPAS'!G153+'[1]Prim+SPAS'!G13+'[1]Prim+SPAS'!G160+[1]asistati!G11</f>
        <v>53387000</v>
      </c>
      <c r="G207" s="79">
        <f>'[1]Prim+SPAS'!H153+'[1]Prim+SPAS'!H13+'[1]Prim+SPAS'!H160+[1]asistati!H11</f>
        <v>53381338</v>
      </c>
      <c r="H207" s="79">
        <f>'[1]Prim+SPAS'!I153+'[1]Prim+SPAS'!I13+'[1]Prim+SPAS'!I160+[1]asistati!I11</f>
        <v>53381338</v>
      </c>
      <c r="I207" s="79">
        <f>'[1]Prim+SPAS'!J153+'[1]Prim+SPAS'!J13+'[1]Prim+SPAS'!J160+[1]asistati!J11</f>
        <v>53381338</v>
      </c>
      <c r="J207" s="93">
        <f>'[1]Prim+SPAS'!K153+'[1]Prim+SPAS'!K13+'[1]Prim+SPAS'!K160+[1]asistati!K11</f>
        <v>0</v>
      </c>
      <c r="K207" s="142">
        <f>'[1]Prim+SPAS'!L153+'[1]Prim+SPAS'!L13+'[1]Prim+SPAS'!L160+[1]asistati!L11</f>
        <v>55348954</v>
      </c>
    </row>
    <row r="208" spans="1:11" ht="25.5" hidden="1">
      <c r="A208" s="24" t="s">
        <v>152</v>
      </c>
      <c r="B208" s="25" t="s">
        <v>153</v>
      </c>
      <c r="C208" s="25"/>
      <c r="D208" s="91"/>
      <c r="E208" s="78"/>
      <c r="F208" s="78"/>
      <c r="G208" s="78"/>
      <c r="H208" s="78">
        <f>G208</f>
        <v>0</v>
      </c>
      <c r="I208" s="78">
        <f>G208</f>
        <v>0</v>
      </c>
      <c r="J208" s="150">
        <f>G208-I208</f>
        <v>0</v>
      </c>
      <c r="K208" s="88"/>
    </row>
    <row r="209" spans="1:11" ht="15" hidden="1">
      <c r="A209" s="24" t="s">
        <v>154</v>
      </c>
      <c r="B209" s="25" t="s">
        <v>155</v>
      </c>
      <c r="C209" s="25"/>
      <c r="D209" s="77"/>
      <c r="E209" s="31"/>
      <c r="F209" s="31"/>
      <c r="G209" s="31"/>
      <c r="H209" s="78">
        <f>G209</f>
        <v>0</v>
      </c>
      <c r="I209" s="61"/>
      <c r="J209" s="151">
        <f>G209-I209</f>
        <v>0</v>
      </c>
      <c r="K209" s="85"/>
    </row>
    <row r="210" spans="1:11" ht="15" hidden="1">
      <c r="A210" s="24" t="s">
        <v>156</v>
      </c>
      <c r="B210" s="25" t="s">
        <v>157</v>
      </c>
      <c r="C210" s="25"/>
      <c r="D210" s="77"/>
      <c r="E210" s="78"/>
      <c r="F210" s="78"/>
      <c r="G210" s="78"/>
      <c r="H210" s="78"/>
      <c r="I210" s="78"/>
      <c r="J210" s="148"/>
      <c r="K210" s="84"/>
    </row>
    <row r="211" spans="1:11" ht="15" hidden="1">
      <c r="A211" s="24" t="s">
        <v>158</v>
      </c>
      <c r="B211" s="35" t="s">
        <v>159</v>
      </c>
      <c r="C211" s="35"/>
      <c r="D211" s="77"/>
      <c r="E211" s="31"/>
      <c r="F211" s="31"/>
      <c r="G211" s="31"/>
      <c r="H211" s="61"/>
      <c r="I211" s="61"/>
      <c r="J211" s="151">
        <f>G211-I211</f>
        <v>0</v>
      </c>
      <c r="K211" s="85">
        <f>I211</f>
        <v>0</v>
      </c>
    </row>
    <row r="212" spans="1:11" ht="25.5">
      <c r="A212" s="20" t="s">
        <v>160</v>
      </c>
      <c r="B212" s="21" t="s">
        <v>161</v>
      </c>
      <c r="C212" s="21"/>
      <c r="D212" s="71">
        <f>D213+D214</f>
        <v>0</v>
      </c>
      <c r="E212" s="71">
        <f t="shared" ref="E212:K212" si="95">E213+E214</f>
        <v>9341000</v>
      </c>
      <c r="F212" s="71">
        <f t="shared" si="95"/>
        <v>9346000</v>
      </c>
      <c r="G212" s="71">
        <f t="shared" si="95"/>
        <v>8700044</v>
      </c>
      <c r="H212" s="71">
        <f t="shared" si="95"/>
        <v>8700044</v>
      </c>
      <c r="I212" s="71">
        <f t="shared" si="95"/>
        <v>8700044</v>
      </c>
      <c r="J212" s="86">
        <f t="shared" si="95"/>
        <v>0</v>
      </c>
      <c r="K212" s="72">
        <f t="shared" si="95"/>
        <v>8698404</v>
      </c>
    </row>
    <row r="213" spans="1:11" ht="25.5">
      <c r="A213" s="24" t="s">
        <v>162</v>
      </c>
      <c r="B213" s="25" t="s">
        <v>163</v>
      </c>
      <c r="C213" s="25"/>
      <c r="D213" s="77"/>
      <c r="E213" s="79">
        <f>'[1]Prim+SPAS'!F154+'[1]Prim+SPAS'!F155+'[1]Prim+SPAS'!F157+'[1]Prim+SPAS'!F158</f>
        <v>9341000</v>
      </c>
      <c r="F213" s="79">
        <f>'[1]Prim+SPAS'!G154+'[1]Prim+SPAS'!G155+'[1]Prim+SPAS'!G157+'[1]Prim+SPAS'!G158</f>
        <v>9346000</v>
      </c>
      <c r="G213" s="79">
        <f>'[1]Prim+SPAS'!H154+'[1]Prim+SPAS'!H155+'[1]Prim+SPAS'!H157+'[1]Prim+SPAS'!H158</f>
        <v>8700044</v>
      </c>
      <c r="H213" s="79">
        <f>'[1]Prim+SPAS'!I154+'[1]Prim+SPAS'!I155+'[1]Prim+SPAS'!I157+'[1]Prim+SPAS'!I158</f>
        <v>8700044</v>
      </c>
      <c r="I213" s="79">
        <f>'[1]Prim+SPAS'!J154+'[1]Prim+SPAS'!J155+'[1]Prim+SPAS'!J157+'[1]Prim+SPAS'!J158</f>
        <v>8700044</v>
      </c>
      <c r="J213" s="93">
        <f>'[1]Prim+SPAS'!K154+'[1]Prim+SPAS'!K155+'[1]Prim+SPAS'!K157+'[1]Prim+SPAS'!K158</f>
        <v>0</v>
      </c>
      <c r="K213" s="142">
        <f>'[1]Prim+SPAS'!L154+'[1]Prim+SPAS'!L155+'[1]Prim+SPAS'!L157+'[1]Prim+SPAS'!L158</f>
        <v>8698404</v>
      </c>
    </row>
    <row r="214" spans="1:11" ht="25.5" hidden="1">
      <c r="A214" s="24" t="s">
        <v>164</v>
      </c>
      <c r="B214" s="25" t="s">
        <v>165</v>
      </c>
      <c r="C214" s="25"/>
      <c r="D214" s="77"/>
      <c r="E214" s="31"/>
      <c r="F214" s="31"/>
      <c r="G214" s="31"/>
      <c r="H214" s="61"/>
      <c r="I214" s="61"/>
      <c r="J214" s="151">
        <f>G214-I214</f>
        <v>0</v>
      </c>
      <c r="K214" s="85"/>
    </row>
    <row r="215" spans="1:11" ht="22.5">
      <c r="A215" s="92" t="s">
        <v>166</v>
      </c>
      <c r="B215" s="25" t="s">
        <v>167</v>
      </c>
      <c r="C215" s="25"/>
      <c r="D215" s="77"/>
      <c r="E215" s="79">
        <f>[1]SPAS!F11+'[1]Prim+SPAS'!F156+'[1]Prim+SPAS'!F186</f>
        <v>11690000</v>
      </c>
      <c r="F215" s="79">
        <f>[1]SPAS!G11+'[1]Prim+SPAS'!G156+'[1]Prim+SPAS'!G186</f>
        <v>13093947</v>
      </c>
      <c r="G215" s="79">
        <f>[1]SPAS!H11+'[1]Prim+SPAS'!H156+'[1]Prim+SPAS'!H186</f>
        <v>12924142</v>
      </c>
      <c r="H215" s="79">
        <f>[1]SPAS!I11+'[1]Prim+SPAS'!I156+'[1]Prim+SPAS'!I186</f>
        <v>12924142</v>
      </c>
      <c r="I215" s="79">
        <f>[1]SPAS!J11+'[1]Prim+SPAS'!J156+'[1]Prim+SPAS'!J186</f>
        <v>12924142</v>
      </c>
      <c r="J215" s="93">
        <f>[1]SPAS!K11+'[1]Prim+SPAS'!K156+'[1]Prim+SPAS'!K186</f>
        <v>0</v>
      </c>
      <c r="K215" s="142">
        <f>[1]SPAS!L11+'[1]Prim+SPAS'!L156+'[1]Prim+SPAS'!L186</f>
        <v>13021501</v>
      </c>
    </row>
    <row r="216" spans="1:11" ht="51">
      <c r="A216" s="12" t="s">
        <v>168</v>
      </c>
      <c r="B216" s="13"/>
      <c r="C216" s="13"/>
      <c r="D216" s="67">
        <f>D217+D227</f>
        <v>0</v>
      </c>
      <c r="E216" s="67">
        <f t="shared" ref="E216:K216" si="96">E217+E227</f>
        <v>44605000</v>
      </c>
      <c r="F216" s="67">
        <f t="shared" si="96"/>
        <v>47264068</v>
      </c>
      <c r="G216" s="67">
        <f t="shared" si="96"/>
        <v>40434338</v>
      </c>
      <c r="H216" s="67">
        <f t="shared" si="96"/>
        <v>40434338</v>
      </c>
      <c r="I216" s="67">
        <f t="shared" si="96"/>
        <v>40434338</v>
      </c>
      <c r="J216" s="146">
        <f>J217+J227</f>
        <v>0</v>
      </c>
      <c r="K216" s="68">
        <f t="shared" si="96"/>
        <v>35385550</v>
      </c>
    </row>
    <row r="217" spans="1:11" ht="38.25">
      <c r="A217" s="16" t="s">
        <v>286</v>
      </c>
      <c r="B217" s="17" t="s">
        <v>170</v>
      </c>
      <c r="C217" s="17"/>
      <c r="D217" s="69">
        <f t="shared" ref="D217:K217" si="97">D218+D221+D224+D225+D226</f>
        <v>0</v>
      </c>
      <c r="E217" s="69">
        <f t="shared" si="97"/>
        <v>36255000</v>
      </c>
      <c r="F217" s="69">
        <f t="shared" si="97"/>
        <v>39235145</v>
      </c>
      <c r="G217" s="69">
        <f t="shared" si="97"/>
        <v>32408505</v>
      </c>
      <c r="H217" s="69">
        <f t="shared" si="97"/>
        <v>32408505</v>
      </c>
      <c r="I217" s="69">
        <f t="shared" si="97"/>
        <v>32408505</v>
      </c>
      <c r="J217" s="75">
        <f t="shared" si="97"/>
        <v>0</v>
      </c>
      <c r="K217" s="70">
        <f t="shared" si="97"/>
        <v>27157230</v>
      </c>
    </row>
    <row r="218" spans="1:11" ht="25.5" hidden="1">
      <c r="A218" s="36" t="s">
        <v>171</v>
      </c>
      <c r="B218" s="21" t="s">
        <v>172</v>
      </c>
      <c r="C218" s="21"/>
      <c r="D218" s="71">
        <f>D219+D220</f>
        <v>0</v>
      </c>
      <c r="E218" s="71">
        <f t="shared" ref="E218:K218" si="98">E219+E220</f>
        <v>0</v>
      </c>
      <c r="F218" s="71">
        <f t="shared" si="98"/>
        <v>0</v>
      </c>
      <c r="G218" s="86">
        <f t="shared" si="98"/>
        <v>0</v>
      </c>
      <c r="H218" s="86">
        <f t="shared" si="98"/>
        <v>0</v>
      </c>
      <c r="I218" s="86">
        <f t="shared" si="98"/>
        <v>0</v>
      </c>
      <c r="J218" s="86">
        <f>J219+J220</f>
        <v>0</v>
      </c>
      <c r="K218" s="87">
        <f t="shared" si="98"/>
        <v>0</v>
      </c>
    </row>
    <row r="219" spans="1:11" ht="25.5" hidden="1">
      <c r="A219" s="24" t="s">
        <v>173</v>
      </c>
      <c r="B219" s="25" t="s">
        <v>174</v>
      </c>
      <c r="C219" s="25"/>
      <c r="D219" s="77"/>
      <c r="E219" s="31"/>
      <c r="F219" s="31"/>
      <c r="G219" s="93"/>
      <c r="H219" s="94"/>
      <c r="I219" s="93"/>
      <c r="J219" s="93">
        <f>G219-I219</f>
        <v>0</v>
      </c>
      <c r="K219" s="95"/>
    </row>
    <row r="220" spans="1:11" ht="25.5" hidden="1">
      <c r="A220" s="24" t="s">
        <v>175</v>
      </c>
      <c r="B220" s="25" t="s">
        <v>176</v>
      </c>
      <c r="C220" s="25"/>
      <c r="D220" s="77"/>
      <c r="E220" s="96">
        <f>'[1]70,03,30,bl'!K10</f>
        <v>0</v>
      </c>
      <c r="F220" s="96">
        <f>'[1]70,03,30,bl'!L10</f>
        <v>0</v>
      </c>
      <c r="G220" s="96">
        <f>'[1]70,03,30,bl'!M10</f>
        <v>0</v>
      </c>
      <c r="H220" s="96">
        <f>'[1]70,03,30,bl'!N10</f>
        <v>0</v>
      </c>
      <c r="I220" s="96">
        <f>'[1]70,03,30,bl'!O10</f>
        <v>0</v>
      </c>
      <c r="J220" s="152">
        <f>'[1]70,03,30,bl'!P10</f>
        <v>0</v>
      </c>
      <c r="K220" s="97">
        <f>'[1]70,03,30,bl'!R15</f>
        <v>0</v>
      </c>
    </row>
    <row r="221" spans="1:11" ht="38.25">
      <c r="A221" s="36" t="s">
        <v>287</v>
      </c>
      <c r="B221" s="21" t="s">
        <v>178</v>
      </c>
      <c r="C221" s="21"/>
      <c r="D221" s="71">
        <f>D222+D223</f>
        <v>0</v>
      </c>
      <c r="E221" s="71">
        <f t="shared" ref="E221:K221" si="99">E222+E223</f>
        <v>10590000</v>
      </c>
      <c r="F221" s="71">
        <f t="shared" si="99"/>
        <v>8579000</v>
      </c>
      <c r="G221" s="71">
        <f t="shared" si="99"/>
        <v>4468489</v>
      </c>
      <c r="H221" s="71">
        <f t="shared" si="99"/>
        <v>4468489</v>
      </c>
      <c r="I221" s="71">
        <f t="shared" si="99"/>
        <v>4468489</v>
      </c>
      <c r="J221" s="86">
        <f t="shared" si="99"/>
        <v>0</v>
      </c>
      <c r="K221" s="72">
        <f t="shared" si="99"/>
        <v>200000</v>
      </c>
    </row>
    <row r="222" spans="1:11" ht="25.5">
      <c r="A222" s="24" t="s">
        <v>179</v>
      </c>
      <c r="B222" s="25" t="s">
        <v>180</v>
      </c>
      <c r="C222" s="25"/>
      <c r="D222" s="89"/>
      <c r="E222" s="79">
        <f>'[1]70,05,01'!L9</f>
        <v>10590000</v>
      </c>
      <c r="F222" s="79">
        <f>'[1]70,05,01'!M9</f>
        <v>8579000</v>
      </c>
      <c r="G222" s="79">
        <f>'[1]70,05,01'!N9</f>
        <v>4468489</v>
      </c>
      <c r="H222" s="79">
        <f>'[1]70,05,01'!O9</f>
        <v>4468489</v>
      </c>
      <c r="I222" s="79">
        <f>'[1]70,05,01'!P9</f>
        <v>4468489</v>
      </c>
      <c r="J222" s="93">
        <f>'[1]70,05,01'!Q9</f>
        <v>0</v>
      </c>
      <c r="K222" s="142">
        <f>'[1]70,05,01'!R9</f>
        <v>200000</v>
      </c>
    </row>
    <row r="223" spans="1:11" ht="25.5" hidden="1">
      <c r="A223" s="24" t="s">
        <v>181</v>
      </c>
      <c r="B223" s="25" t="s">
        <v>182</v>
      </c>
      <c r="C223" s="25"/>
      <c r="D223" s="89"/>
      <c r="E223" s="79"/>
      <c r="F223" s="79"/>
      <c r="G223" s="79"/>
      <c r="H223" s="79">
        <f>G223</f>
        <v>0</v>
      </c>
      <c r="I223" s="79"/>
      <c r="J223" s="93">
        <f>G223-I223</f>
        <v>0</v>
      </c>
      <c r="K223" s="85"/>
    </row>
    <row r="224" spans="1:11" ht="20.100000000000001" customHeight="1">
      <c r="A224" s="24" t="s">
        <v>183</v>
      </c>
      <c r="B224" s="25" t="s">
        <v>184</v>
      </c>
      <c r="C224" s="25"/>
      <c r="D224" s="89"/>
      <c r="E224" s="79">
        <f>'[1]70,06'!L9</f>
        <v>10500000</v>
      </c>
      <c r="F224" s="79">
        <f>'[1]70,06'!M9</f>
        <v>8500000</v>
      </c>
      <c r="G224" s="79">
        <f>'[1]70,06'!N9</f>
        <v>8155133</v>
      </c>
      <c r="H224" s="79">
        <f>'[1]70,06'!O9</f>
        <v>8155133</v>
      </c>
      <c r="I224" s="79">
        <f>'[1]70,06'!P9</f>
        <v>8155133</v>
      </c>
      <c r="J224" s="93">
        <f>'[1]70,06'!Q9</f>
        <v>0</v>
      </c>
      <c r="K224" s="142">
        <f>'[1]70,06'!R9</f>
        <v>8155133</v>
      </c>
    </row>
    <row r="225" spans="1:11" ht="25.5" hidden="1">
      <c r="A225" s="24" t="s">
        <v>185</v>
      </c>
      <c r="B225" s="25" t="s">
        <v>186</v>
      </c>
      <c r="C225" s="25"/>
      <c r="D225" s="89"/>
      <c r="E225" s="79"/>
      <c r="F225" s="79"/>
      <c r="G225" s="79"/>
      <c r="H225" s="79">
        <f>G225</f>
        <v>0</v>
      </c>
      <c r="I225" s="79"/>
      <c r="J225" s="93">
        <f>G225-I225</f>
        <v>0</v>
      </c>
      <c r="K225" s="85"/>
    </row>
    <row r="226" spans="1:11" ht="25.5">
      <c r="A226" s="24" t="s">
        <v>187</v>
      </c>
      <c r="B226" s="25" t="s">
        <v>188</v>
      </c>
      <c r="C226" s="25"/>
      <c r="D226" s="89"/>
      <c r="E226" s="79">
        <f>'[1]70,50'!L9+'[1]70,50 UAT55'!L53</f>
        <v>15165000</v>
      </c>
      <c r="F226" s="79">
        <f>'[1]70,50'!M9+'[1]70,50 UAT55'!M53</f>
        <v>22156145</v>
      </c>
      <c r="G226" s="79">
        <f>'[1]70,50'!N9+'[1]70,50 UAT55'!N53</f>
        <v>19784883</v>
      </c>
      <c r="H226" s="79">
        <f>'[1]70,50'!O9+'[1]70,50 UAT55'!O53</f>
        <v>19784883</v>
      </c>
      <c r="I226" s="79">
        <f>'[1]70,50'!P9+'[1]70,50 UAT55'!P53</f>
        <v>19784883</v>
      </c>
      <c r="J226" s="93">
        <f>'[1]70,50'!Q9+'[1]70,50 UAT55'!Q53</f>
        <v>0</v>
      </c>
      <c r="K226" s="142">
        <f>'[1]70,50'!R9+'[1]70,50 UAT55'!R53</f>
        <v>18802097</v>
      </c>
    </row>
    <row r="227" spans="1:11" ht="25.5">
      <c r="A227" s="16" t="s">
        <v>189</v>
      </c>
      <c r="B227" s="17" t="s">
        <v>190</v>
      </c>
      <c r="C227" s="17"/>
      <c r="D227" s="69">
        <f>D228+D229+D232</f>
        <v>0</v>
      </c>
      <c r="E227" s="69">
        <f t="shared" ref="E227:K227" si="100">E228+E229+E232</f>
        <v>8350000</v>
      </c>
      <c r="F227" s="69">
        <f t="shared" si="100"/>
        <v>8028923</v>
      </c>
      <c r="G227" s="69">
        <f t="shared" si="100"/>
        <v>8025833</v>
      </c>
      <c r="H227" s="69">
        <f t="shared" si="100"/>
        <v>8025833</v>
      </c>
      <c r="I227" s="69">
        <f t="shared" si="100"/>
        <v>8025833</v>
      </c>
      <c r="J227" s="75">
        <f t="shared" si="100"/>
        <v>0</v>
      </c>
      <c r="K227" s="70">
        <f t="shared" si="100"/>
        <v>8228320</v>
      </c>
    </row>
    <row r="228" spans="1:11" ht="15">
      <c r="A228" s="24" t="s">
        <v>191</v>
      </c>
      <c r="B228" s="35" t="s">
        <v>192</v>
      </c>
      <c r="C228" s="35"/>
      <c r="D228" s="77"/>
      <c r="E228" s="31"/>
      <c r="F228" s="31"/>
      <c r="G228" s="31"/>
      <c r="H228" s="77"/>
      <c r="I228" s="31"/>
      <c r="J228" s="93">
        <f>G228-I228</f>
        <v>0</v>
      </c>
      <c r="K228" s="80"/>
    </row>
    <row r="229" spans="1:11" ht="25.5">
      <c r="A229" s="36" t="s">
        <v>288</v>
      </c>
      <c r="B229" s="21" t="s">
        <v>194</v>
      </c>
      <c r="C229" s="21"/>
      <c r="D229" s="71">
        <f>D230+D231</f>
        <v>0</v>
      </c>
      <c r="E229" s="71">
        <f t="shared" ref="E229:K229" si="101">E230+E231</f>
        <v>8350000</v>
      </c>
      <c r="F229" s="71">
        <f t="shared" si="101"/>
        <v>8028923</v>
      </c>
      <c r="G229" s="71">
        <f t="shared" si="101"/>
        <v>8025833</v>
      </c>
      <c r="H229" s="71">
        <f t="shared" si="101"/>
        <v>8025833</v>
      </c>
      <c r="I229" s="71">
        <f t="shared" si="101"/>
        <v>8025833</v>
      </c>
      <c r="J229" s="86">
        <f t="shared" si="101"/>
        <v>0</v>
      </c>
      <c r="K229" s="72">
        <f t="shared" si="101"/>
        <v>8228320</v>
      </c>
    </row>
    <row r="230" spans="1:11" ht="25.5">
      <c r="A230" s="24" t="s">
        <v>195</v>
      </c>
      <c r="B230" s="25" t="s">
        <v>196</v>
      </c>
      <c r="C230" s="25"/>
      <c r="D230" s="89"/>
      <c r="E230" s="78">
        <f>'[1]74,05,01'!L9</f>
        <v>8350000</v>
      </c>
      <c r="F230" s="78">
        <f>'[1]74,05,01'!M9</f>
        <v>8028923</v>
      </c>
      <c r="G230" s="78">
        <f>'[1]74,05,01'!N9</f>
        <v>8025833</v>
      </c>
      <c r="H230" s="78">
        <f>'[1]74,05,01'!O9</f>
        <v>8025833</v>
      </c>
      <c r="I230" s="78">
        <f>'[1]74,05,01'!P9</f>
        <v>8025833</v>
      </c>
      <c r="J230" s="148">
        <f>'[1]74,05,01'!Q9</f>
        <v>0</v>
      </c>
      <c r="K230" s="84">
        <f>'[1]74,05,01'!R9</f>
        <v>8228320</v>
      </c>
    </row>
    <row r="231" spans="1:11" ht="25.5" hidden="1">
      <c r="A231" s="24" t="s">
        <v>197</v>
      </c>
      <c r="B231" s="25" t="s">
        <v>198</v>
      </c>
      <c r="C231" s="25"/>
      <c r="D231" s="77"/>
      <c r="E231" s="31"/>
      <c r="F231" s="31"/>
      <c r="G231" s="31"/>
      <c r="H231" s="31"/>
      <c r="I231" s="61"/>
      <c r="J231" s="151">
        <f>G231-I231</f>
        <v>0</v>
      </c>
      <c r="K231" s="80"/>
    </row>
    <row r="232" spans="1:11" ht="25.5" hidden="1">
      <c r="A232" s="24" t="s">
        <v>199</v>
      </c>
      <c r="B232" s="25" t="s">
        <v>200</v>
      </c>
      <c r="C232" s="25"/>
      <c r="D232" s="77"/>
      <c r="E232" s="31"/>
      <c r="F232" s="31"/>
      <c r="G232" s="31"/>
      <c r="H232" s="31"/>
      <c r="I232" s="31"/>
      <c r="J232" s="93">
        <f>G232-I232</f>
        <v>0</v>
      </c>
      <c r="K232" s="80"/>
    </row>
    <row r="233" spans="1:11" ht="38.25">
      <c r="A233" s="12" t="s">
        <v>202</v>
      </c>
      <c r="B233" s="13" t="s">
        <v>203</v>
      </c>
      <c r="C233" s="13"/>
      <c r="D233" s="67">
        <f>D234+D240+D244+D249+D257</f>
        <v>0</v>
      </c>
      <c r="E233" s="67">
        <f t="shared" ref="E233:K233" si="102">E234+E240+E244+E249+E257</f>
        <v>60608317</v>
      </c>
      <c r="F233" s="67">
        <f t="shared" si="102"/>
        <v>68394562</v>
      </c>
      <c r="G233" s="67">
        <f t="shared" si="102"/>
        <v>68097062</v>
      </c>
      <c r="H233" s="67">
        <f t="shared" si="102"/>
        <v>68097062</v>
      </c>
      <c r="I233" s="67">
        <f t="shared" si="102"/>
        <v>68097062</v>
      </c>
      <c r="J233" s="146">
        <f>J234+J240+J244+J249+J257</f>
        <v>0</v>
      </c>
      <c r="K233" s="68">
        <f t="shared" si="102"/>
        <v>60560117</v>
      </c>
    </row>
    <row r="234" spans="1:11" ht="38.25" hidden="1">
      <c r="A234" s="16" t="s">
        <v>204</v>
      </c>
      <c r="B234" s="17" t="s">
        <v>205</v>
      </c>
      <c r="C234" s="17"/>
      <c r="D234" s="69">
        <f>D235</f>
        <v>0</v>
      </c>
      <c r="E234" s="69">
        <f t="shared" ref="E234:K234" si="103">E235</f>
        <v>0</v>
      </c>
      <c r="F234" s="69">
        <f t="shared" si="103"/>
        <v>0</v>
      </c>
      <c r="G234" s="69">
        <f t="shared" si="103"/>
        <v>0</v>
      </c>
      <c r="H234" s="69">
        <f t="shared" si="103"/>
        <v>0</v>
      </c>
      <c r="I234" s="69">
        <f t="shared" si="103"/>
        <v>0</v>
      </c>
      <c r="J234" s="75">
        <f t="shared" si="103"/>
        <v>0</v>
      </c>
      <c r="K234" s="70">
        <f t="shared" si="103"/>
        <v>0</v>
      </c>
    </row>
    <row r="235" spans="1:11" ht="51" hidden="1">
      <c r="A235" s="36" t="s">
        <v>289</v>
      </c>
      <c r="B235" s="21" t="s">
        <v>207</v>
      </c>
      <c r="C235" s="21"/>
      <c r="D235" s="71">
        <f>D236+D237+D238+D239</f>
        <v>0</v>
      </c>
      <c r="E235" s="71">
        <f t="shared" ref="E235:K235" si="104">E236+E237+E238+E239</f>
        <v>0</v>
      </c>
      <c r="F235" s="71">
        <f t="shared" si="104"/>
        <v>0</v>
      </c>
      <c r="G235" s="71">
        <f t="shared" si="104"/>
        <v>0</v>
      </c>
      <c r="H235" s="71">
        <f t="shared" si="104"/>
        <v>0</v>
      </c>
      <c r="I235" s="71">
        <f t="shared" si="104"/>
        <v>0</v>
      </c>
      <c r="J235" s="86">
        <f>J236+J237+J238+J239</f>
        <v>0</v>
      </c>
      <c r="K235" s="72">
        <f t="shared" si="104"/>
        <v>0</v>
      </c>
    </row>
    <row r="236" spans="1:11" ht="25.5" hidden="1">
      <c r="A236" s="24" t="s">
        <v>208</v>
      </c>
      <c r="B236" s="25" t="s">
        <v>209</v>
      </c>
      <c r="C236" s="25"/>
      <c r="D236" s="77"/>
      <c r="E236" s="31"/>
      <c r="F236" s="31"/>
      <c r="G236" s="31"/>
      <c r="H236" s="61"/>
      <c r="I236" s="61"/>
      <c r="J236" s="151">
        <f>G236-I236</f>
        <v>0</v>
      </c>
      <c r="K236" s="80"/>
    </row>
    <row r="237" spans="1:11" ht="25.5" hidden="1">
      <c r="A237" s="24" t="s">
        <v>210</v>
      </c>
      <c r="B237" s="25" t="s">
        <v>211</v>
      </c>
      <c r="C237" s="25"/>
      <c r="D237" s="77"/>
      <c r="E237" s="31"/>
      <c r="F237" s="31"/>
      <c r="G237" s="31"/>
      <c r="H237" s="61"/>
      <c r="I237" s="61"/>
      <c r="J237" s="151">
        <f>G237-I237</f>
        <v>0</v>
      </c>
      <c r="K237" s="80"/>
    </row>
    <row r="238" spans="1:11" ht="25.5" hidden="1">
      <c r="A238" s="24" t="s">
        <v>212</v>
      </c>
      <c r="B238" s="25" t="s">
        <v>213</v>
      </c>
      <c r="C238" s="25"/>
      <c r="D238" s="77"/>
      <c r="E238" s="31"/>
      <c r="F238" s="31"/>
      <c r="G238" s="31"/>
      <c r="H238" s="61"/>
      <c r="I238" s="61"/>
      <c r="J238" s="151">
        <f>G238-I238</f>
        <v>0</v>
      </c>
      <c r="K238" s="80"/>
    </row>
    <row r="239" spans="1:11" ht="25.5" hidden="1">
      <c r="A239" s="24" t="s">
        <v>214</v>
      </c>
      <c r="B239" s="25" t="s">
        <v>215</v>
      </c>
      <c r="C239" s="25"/>
      <c r="D239" s="77"/>
      <c r="E239" s="31"/>
      <c r="F239" s="31"/>
      <c r="G239" s="31"/>
      <c r="H239" s="61"/>
      <c r="I239" s="61"/>
      <c r="J239" s="151">
        <f>G239-I239</f>
        <v>0</v>
      </c>
      <c r="K239" s="80"/>
    </row>
    <row r="240" spans="1:11" ht="25.5" hidden="1">
      <c r="A240" s="16" t="s">
        <v>290</v>
      </c>
      <c r="B240" s="17" t="s">
        <v>217</v>
      </c>
      <c r="C240" s="17"/>
      <c r="D240" s="69">
        <f>D241+D242+D243</f>
        <v>0</v>
      </c>
      <c r="E240" s="69">
        <f t="shared" ref="E240:K240" si="105">E241+E242+E243</f>
        <v>0</v>
      </c>
      <c r="F240" s="69">
        <f t="shared" si="105"/>
        <v>0</v>
      </c>
      <c r="G240" s="69">
        <f t="shared" si="105"/>
        <v>0</v>
      </c>
      <c r="H240" s="69">
        <f t="shared" si="105"/>
        <v>0</v>
      </c>
      <c r="I240" s="69">
        <f t="shared" si="105"/>
        <v>0</v>
      </c>
      <c r="J240" s="75">
        <f t="shared" si="105"/>
        <v>0</v>
      </c>
      <c r="K240" s="70">
        <f t="shared" si="105"/>
        <v>0</v>
      </c>
    </row>
    <row r="241" spans="1:11" ht="15" hidden="1">
      <c r="A241" s="24" t="s">
        <v>218</v>
      </c>
      <c r="B241" s="35" t="s">
        <v>219</v>
      </c>
      <c r="C241" s="35"/>
      <c r="D241" s="77"/>
      <c r="E241" s="31"/>
      <c r="F241" s="31"/>
      <c r="G241" s="31"/>
      <c r="H241" s="31"/>
      <c r="I241" s="31"/>
      <c r="J241" s="93">
        <f>G241-I241</f>
        <v>0</v>
      </c>
      <c r="K241" s="80"/>
    </row>
    <row r="242" spans="1:11" ht="15" hidden="1">
      <c r="A242" s="24" t="s">
        <v>220</v>
      </c>
      <c r="B242" s="25" t="s">
        <v>221</v>
      </c>
      <c r="C242" s="25"/>
      <c r="D242" s="77"/>
      <c r="E242" s="31"/>
      <c r="F242" s="31"/>
      <c r="G242" s="31"/>
      <c r="H242" s="31"/>
      <c r="I242" s="31"/>
      <c r="J242" s="93">
        <f>G242-I242</f>
        <v>0</v>
      </c>
      <c r="K242" s="80"/>
    </row>
    <row r="243" spans="1:11" ht="25.5" hidden="1">
      <c r="A243" s="24" t="s">
        <v>222</v>
      </c>
      <c r="B243" s="25" t="s">
        <v>223</v>
      </c>
      <c r="C243" s="25"/>
      <c r="D243" s="77"/>
      <c r="E243" s="31"/>
      <c r="F243" s="31"/>
      <c r="G243" s="31"/>
      <c r="H243" s="31"/>
      <c r="I243" s="31"/>
      <c r="J243" s="93">
        <f>G243-I243</f>
        <v>0</v>
      </c>
      <c r="K243" s="80"/>
    </row>
    <row r="244" spans="1:11" ht="38.25">
      <c r="A244" s="16" t="s">
        <v>291</v>
      </c>
      <c r="B244" s="17" t="s">
        <v>225</v>
      </c>
      <c r="C244" s="17"/>
      <c r="D244" s="69">
        <f>D245</f>
        <v>0</v>
      </c>
      <c r="E244" s="69">
        <f t="shared" ref="E244:K244" si="106">E245</f>
        <v>1200000</v>
      </c>
      <c r="F244" s="69">
        <f t="shared" si="106"/>
        <v>1515980</v>
      </c>
      <c r="G244" s="69">
        <f t="shared" si="106"/>
        <v>1515946</v>
      </c>
      <c r="H244" s="69">
        <f t="shared" si="106"/>
        <v>1515946</v>
      </c>
      <c r="I244" s="69">
        <f t="shared" si="106"/>
        <v>1515946</v>
      </c>
      <c r="J244" s="75">
        <f t="shared" si="106"/>
        <v>0</v>
      </c>
      <c r="K244" s="70">
        <f t="shared" si="106"/>
        <v>1450885</v>
      </c>
    </row>
    <row r="245" spans="1:11" ht="36">
      <c r="A245" s="45" t="s">
        <v>326</v>
      </c>
      <c r="B245" s="21" t="s">
        <v>227</v>
      </c>
      <c r="C245" s="21"/>
      <c r="D245" s="71">
        <f>D246+D247+D248</f>
        <v>0</v>
      </c>
      <c r="E245" s="71">
        <f t="shared" ref="E245:K245" si="107">E246+E247+E248</f>
        <v>1200000</v>
      </c>
      <c r="F245" s="71">
        <f t="shared" si="107"/>
        <v>1515980</v>
      </c>
      <c r="G245" s="71">
        <f t="shared" si="107"/>
        <v>1515946</v>
      </c>
      <c r="H245" s="71">
        <f t="shared" si="107"/>
        <v>1515946</v>
      </c>
      <c r="I245" s="71">
        <f t="shared" si="107"/>
        <v>1515946</v>
      </c>
      <c r="J245" s="86">
        <f>J246+J247+J248</f>
        <v>0</v>
      </c>
      <c r="K245" s="72">
        <f t="shared" si="107"/>
        <v>1450885</v>
      </c>
    </row>
    <row r="246" spans="1:11" ht="25.5" hidden="1">
      <c r="A246" s="24" t="s">
        <v>228</v>
      </c>
      <c r="B246" s="35" t="s">
        <v>229</v>
      </c>
      <c r="C246" s="35"/>
      <c r="D246" s="77"/>
      <c r="E246" s="78"/>
      <c r="F246" s="78"/>
      <c r="G246" s="78"/>
      <c r="H246" s="78">
        <f>G246</f>
        <v>0</v>
      </c>
      <c r="I246" s="78">
        <f>G246</f>
        <v>0</v>
      </c>
      <c r="J246" s="150">
        <f>G246-I246</f>
        <v>0</v>
      </c>
      <c r="K246" s="88"/>
    </row>
    <row r="247" spans="1:11" ht="25.5" hidden="1">
      <c r="A247" s="24" t="s">
        <v>230</v>
      </c>
      <c r="B247" s="35" t="s">
        <v>231</v>
      </c>
      <c r="C247" s="35"/>
      <c r="D247" s="77"/>
      <c r="E247" s="31"/>
      <c r="F247" s="31"/>
      <c r="G247" s="31"/>
      <c r="H247" s="77"/>
      <c r="I247" s="31"/>
      <c r="J247" s="93">
        <f>G247-I247</f>
        <v>0</v>
      </c>
      <c r="K247" s="80"/>
    </row>
    <row r="248" spans="1:11" ht="25.5">
      <c r="A248" s="24" t="s">
        <v>232</v>
      </c>
      <c r="B248" s="25" t="s">
        <v>233</v>
      </c>
      <c r="C248" s="25"/>
      <c r="D248" s="89"/>
      <c r="E248" s="79">
        <f>'[1]83.1'!L8</f>
        <v>1200000</v>
      </c>
      <c r="F248" s="79">
        <f>'[1]83.1'!M8</f>
        <v>1515980</v>
      </c>
      <c r="G248" s="79">
        <f>'[1]83.1'!N8</f>
        <v>1515946</v>
      </c>
      <c r="H248" s="79">
        <f>'[1]83.1'!O8</f>
        <v>1515946</v>
      </c>
      <c r="I248" s="79">
        <f>'[1]83.1'!P8</f>
        <v>1515946</v>
      </c>
      <c r="J248" s="93">
        <f>'[1]83.1'!Q8</f>
        <v>0</v>
      </c>
      <c r="K248" s="142">
        <f>'[1]83.1'!R8</f>
        <v>1450885</v>
      </c>
    </row>
    <row r="249" spans="1:11" ht="25.5">
      <c r="A249" s="16" t="s">
        <v>234</v>
      </c>
      <c r="B249" s="17" t="s">
        <v>235</v>
      </c>
      <c r="C249" s="17"/>
      <c r="D249" s="69">
        <f>D250+D254+D256</f>
        <v>0</v>
      </c>
      <c r="E249" s="69">
        <f t="shared" ref="E249:K249" si="108">E250+E254+E256</f>
        <v>59408317</v>
      </c>
      <c r="F249" s="69">
        <f t="shared" si="108"/>
        <v>66878582</v>
      </c>
      <c r="G249" s="69">
        <f t="shared" si="108"/>
        <v>66581116</v>
      </c>
      <c r="H249" s="69">
        <f t="shared" si="108"/>
        <v>66581116</v>
      </c>
      <c r="I249" s="69">
        <f t="shared" si="108"/>
        <v>66581116</v>
      </c>
      <c r="J249" s="75">
        <f>J250+J254+J256</f>
        <v>0</v>
      </c>
      <c r="K249" s="76">
        <f t="shared" si="108"/>
        <v>59109232</v>
      </c>
    </row>
    <row r="250" spans="1:11" ht="38.25">
      <c r="A250" s="20" t="s">
        <v>292</v>
      </c>
      <c r="B250" s="21" t="s">
        <v>237</v>
      </c>
      <c r="C250" s="21"/>
      <c r="D250" s="71">
        <f>D251+D252+D253</f>
        <v>0</v>
      </c>
      <c r="E250" s="71">
        <f t="shared" ref="E250:K250" si="109">E251+E252+E253</f>
        <v>59408317</v>
      </c>
      <c r="F250" s="71">
        <f>F251+F252+F253</f>
        <v>66839582</v>
      </c>
      <c r="G250" s="71">
        <f t="shared" si="109"/>
        <v>66542591</v>
      </c>
      <c r="H250" s="71">
        <f t="shared" si="109"/>
        <v>66542591</v>
      </c>
      <c r="I250" s="71">
        <f t="shared" si="109"/>
        <v>66542591</v>
      </c>
      <c r="J250" s="86">
        <f>J251+J252+J253</f>
        <v>0</v>
      </c>
      <c r="K250" s="87">
        <f t="shared" si="109"/>
        <v>59070707</v>
      </c>
    </row>
    <row r="251" spans="1:11" ht="25.5">
      <c r="A251" s="24" t="s">
        <v>238</v>
      </c>
      <c r="B251" s="25" t="s">
        <v>239</v>
      </c>
      <c r="C251" s="136"/>
      <c r="D251" s="89"/>
      <c r="E251" s="79">
        <f>'[1]84,03,01'!L13</f>
        <v>1352000</v>
      </c>
      <c r="F251" s="79">
        <f>'[1]84,03,01'!M13</f>
        <v>1943000</v>
      </c>
      <c r="G251" s="79">
        <f>'[1]84,03,01'!N13</f>
        <v>1933176</v>
      </c>
      <c r="H251" s="79">
        <f>'[1]84,03,01'!O13</f>
        <v>1933176</v>
      </c>
      <c r="I251" s="79">
        <f>'[1]84,03,01'!P13</f>
        <v>1933176</v>
      </c>
      <c r="J251" s="79">
        <f>'[1]84,03,01'!Q13</f>
        <v>0</v>
      </c>
      <c r="K251" s="142">
        <f>'[1]84,03,01'!R13</f>
        <v>0</v>
      </c>
    </row>
    <row r="252" spans="1:11" ht="25.5">
      <c r="A252" s="24" t="s">
        <v>240</v>
      </c>
      <c r="B252" s="25" t="s">
        <v>241</v>
      </c>
      <c r="C252" s="136"/>
      <c r="D252" s="89"/>
      <c r="E252" s="79">
        <f>'[1]84,03,02'!L9</f>
        <v>11539000</v>
      </c>
      <c r="F252" s="79">
        <f>'[1]84,03,02'!M9</f>
        <v>14564000</v>
      </c>
      <c r="G252" s="79">
        <f>'[1]84,03,02'!N9</f>
        <v>14314675</v>
      </c>
      <c r="H252" s="79">
        <f>'[1]84,03,02'!O9</f>
        <v>14314675</v>
      </c>
      <c r="I252" s="79">
        <f>'[1]84,03,02'!P9</f>
        <v>14314675</v>
      </c>
      <c r="J252" s="79">
        <f>H252-I252</f>
        <v>0</v>
      </c>
      <c r="K252" s="142">
        <f>'[1]84,03,02'!R9</f>
        <v>14314675</v>
      </c>
    </row>
    <row r="253" spans="1:11" ht="25.5">
      <c r="A253" s="24" t="s">
        <v>242</v>
      </c>
      <c r="B253" s="25" t="s">
        <v>243</v>
      </c>
      <c r="C253" s="136"/>
      <c r="D253" s="89"/>
      <c r="E253" s="79">
        <f>'[1]84,03,03'!L9</f>
        <v>46517317</v>
      </c>
      <c r="F253" s="79">
        <f>'[1]84,03,03'!M9</f>
        <v>50332582</v>
      </c>
      <c r="G253" s="79">
        <f>'[1]84,03,03'!N9</f>
        <v>50294740</v>
      </c>
      <c r="H253" s="79">
        <f>'[1]84,03,03'!O9</f>
        <v>50294740</v>
      </c>
      <c r="I253" s="79">
        <f>'[1]84,03,03'!P9</f>
        <v>50294740</v>
      </c>
      <c r="J253" s="79">
        <f>'[1]84,03,03'!Q9</f>
        <v>0</v>
      </c>
      <c r="K253" s="142">
        <f>'[1]84,03,03'!R9</f>
        <v>44756032</v>
      </c>
    </row>
    <row r="254" spans="1:11" ht="15">
      <c r="A254" s="36" t="s">
        <v>244</v>
      </c>
      <c r="B254" s="21" t="s">
        <v>245</v>
      </c>
      <c r="C254" s="135"/>
      <c r="D254" s="71">
        <f>D255</f>
        <v>0</v>
      </c>
      <c r="E254" s="71">
        <f t="shared" ref="E254:K254" si="110">E255</f>
        <v>0</v>
      </c>
      <c r="F254" s="71">
        <f t="shared" si="110"/>
        <v>0</v>
      </c>
      <c r="G254" s="71">
        <f t="shared" si="110"/>
        <v>0</v>
      </c>
      <c r="H254" s="71">
        <f t="shared" si="110"/>
        <v>0</v>
      </c>
      <c r="I254" s="71">
        <f t="shared" si="110"/>
        <v>0</v>
      </c>
      <c r="J254" s="71">
        <f t="shared" si="110"/>
        <v>0</v>
      </c>
      <c r="K254" s="72">
        <f t="shared" si="110"/>
        <v>0</v>
      </c>
    </row>
    <row r="255" spans="1:11" ht="25.5">
      <c r="A255" s="24" t="s">
        <v>246</v>
      </c>
      <c r="B255" s="25" t="s">
        <v>247</v>
      </c>
      <c r="C255" s="136"/>
      <c r="D255" s="89"/>
      <c r="E255" s="79"/>
      <c r="F255" s="79"/>
      <c r="G255" s="79"/>
      <c r="H255" s="115"/>
      <c r="I255" s="79"/>
      <c r="J255" s="79">
        <f>G255-I255</f>
        <v>0</v>
      </c>
      <c r="K255" s="85"/>
    </row>
    <row r="256" spans="1:11" ht="25.5">
      <c r="A256" s="24" t="s">
        <v>248</v>
      </c>
      <c r="B256" s="25" t="s">
        <v>249</v>
      </c>
      <c r="C256" s="136"/>
      <c r="D256" s="89"/>
      <c r="E256" s="79">
        <f>'[1]84'!F148</f>
        <v>0</v>
      </c>
      <c r="F256" s="79">
        <f>'[1]84'!G148</f>
        <v>39000</v>
      </c>
      <c r="G256" s="79">
        <f>'[1]84'!H148</f>
        <v>38525</v>
      </c>
      <c r="H256" s="79">
        <f>'[1]84'!I148</f>
        <v>38525</v>
      </c>
      <c r="I256" s="79">
        <f>'[1]84'!J148</f>
        <v>38525</v>
      </c>
      <c r="J256" s="79">
        <f>'[1]84'!K148</f>
        <v>0</v>
      </c>
      <c r="K256" s="142">
        <f>'[1]84'!L148</f>
        <v>38525</v>
      </c>
    </row>
    <row r="257" spans="1:11" ht="38.25">
      <c r="A257" s="16" t="s">
        <v>293</v>
      </c>
      <c r="B257" s="17" t="s">
        <v>251</v>
      </c>
      <c r="C257" s="17"/>
      <c r="D257" s="69">
        <f>D258+D259+D260+D261+D262</f>
        <v>0</v>
      </c>
      <c r="E257" s="69">
        <f t="shared" ref="E257:K257" si="111">E258+E259+E260+E261+E262</f>
        <v>0</v>
      </c>
      <c r="F257" s="69">
        <f t="shared" si="111"/>
        <v>0</v>
      </c>
      <c r="G257" s="69">
        <f t="shared" si="111"/>
        <v>0</v>
      </c>
      <c r="H257" s="69">
        <f t="shared" si="111"/>
        <v>0</v>
      </c>
      <c r="I257" s="69">
        <f t="shared" si="111"/>
        <v>0</v>
      </c>
      <c r="J257" s="75">
        <f t="shared" si="111"/>
        <v>0</v>
      </c>
      <c r="K257" s="70">
        <f t="shared" si="111"/>
        <v>0</v>
      </c>
    </row>
    <row r="258" spans="1:11" ht="15" hidden="1">
      <c r="A258" s="24" t="s">
        <v>252</v>
      </c>
      <c r="B258" s="25" t="s">
        <v>253</v>
      </c>
      <c r="C258" s="25"/>
      <c r="D258" s="77"/>
      <c r="E258" s="31"/>
      <c r="F258" s="31"/>
      <c r="G258" s="31"/>
      <c r="H258" s="98"/>
      <c r="I258" s="31"/>
      <c r="J258" s="93">
        <f>G258-I258</f>
        <v>0</v>
      </c>
      <c r="K258" s="80"/>
    </row>
    <row r="259" spans="1:11" ht="15" hidden="1">
      <c r="A259" s="24" t="s">
        <v>254</v>
      </c>
      <c r="B259" s="25" t="s">
        <v>255</v>
      </c>
      <c r="C259" s="25"/>
      <c r="D259" s="77"/>
      <c r="E259" s="31"/>
      <c r="F259" s="31"/>
      <c r="G259" s="31"/>
      <c r="H259" s="98"/>
      <c r="I259" s="31"/>
      <c r="J259" s="93">
        <f>G259-I259</f>
        <v>0</v>
      </c>
      <c r="K259" s="80"/>
    </row>
    <row r="260" spans="1:11" ht="15" hidden="1">
      <c r="A260" s="24" t="s">
        <v>256</v>
      </c>
      <c r="B260" s="25" t="s">
        <v>257</v>
      </c>
      <c r="C260" s="25"/>
      <c r="D260" s="77"/>
      <c r="E260" s="31"/>
      <c r="F260" s="31"/>
      <c r="G260" s="31"/>
      <c r="H260" s="98"/>
      <c r="I260" s="31"/>
      <c r="J260" s="93">
        <f>G260-I260</f>
        <v>0</v>
      </c>
      <c r="K260" s="80"/>
    </row>
    <row r="261" spans="1:11" ht="25.5" hidden="1">
      <c r="A261" s="24" t="s">
        <v>294</v>
      </c>
      <c r="B261" s="25" t="s">
        <v>259</v>
      </c>
      <c r="C261" s="25"/>
      <c r="D261" s="77"/>
      <c r="E261" s="31"/>
      <c r="F261" s="31"/>
      <c r="G261" s="31"/>
      <c r="H261" s="98"/>
      <c r="I261" s="31"/>
      <c r="J261" s="93">
        <f>G261-I261</f>
        <v>0</v>
      </c>
      <c r="K261" s="80"/>
    </row>
    <row r="262" spans="1:11" ht="15" hidden="1">
      <c r="A262" s="24" t="s">
        <v>260</v>
      </c>
      <c r="B262" s="25" t="s">
        <v>261</v>
      </c>
      <c r="C262" s="25"/>
      <c r="D262" s="77"/>
      <c r="E262" s="79"/>
      <c r="F262" s="79"/>
      <c r="G262" s="79"/>
      <c r="H262" s="79"/>
      <c r="I262" s="79"/>
      <c r="J262" s="93">
        <f>G262-I262</f>
        <v>0</v>
      </c>
      <c r="K262" s="85"/>
    </row>
    <row r="263" spans="1:11" ht="25.5" hidden="1">
      <c r="A263" s="12" t="s">
        <v>295</v>
      </c>
      <c r="B263" s="13" t="s">
        <v>263</v>
      </c>
      <c r="C263" s="13"/>
      <c r="D263" s="67"/>
      <c r="E263" s="99"/>
      <c r="F263" s="99"/>
      <c r="G263" s="99"/>
      <c r="H263" s="67"/>
      <c r="I263" s="99"/>
      <c r="J263" s="153">
        <f>H263-I263</f>
        <v>0</v>
      </c>
      <c r="K263" s="100"/>
    </row>
    <row r="264" spans="1:11" ht="15" hidden="1">
      <c r="A264" s="101" t="s">
        <v>296</v>
      </c>
      <c r="B264" s="58" t="s">
        <v>265</v>
      </c>
      <c r="C264" s="58"/>
      <c r="D264" s="61"/>
      <c r="E264" s="61"/>
      <c r="F264" s="61"/>
      <c r="G264" s="61"/>
      <c r="H264" s="77"/>
      <c r="I264" s="31"/>
      <c r="J264" s="33">
        <f>H264-I264</f>
        <v>0</v>
      </c>
      <c r="K264" s="80"/>
    </row>
    <row r="265" spans="1:11" ht="15" hidden="1">
      <c r="A265" s="102" t="s">
        <v>297</v>
      </c>
      <c r="B265" s="58" t="s">
        <v>267</v>
      </c>
      <c r="C265" s="58"/>
      <c r="D265" s="61"/>
      <c r="E265" s="61"/>
      <c r="F265" s="61"/>
      <c r="G265" s="61"/>
      <c r="H265" s="77"/>
      <c r="I265" s="31"/>
      <c r="J265" s="33">
        <f>H265-I265</f>
        <v>0</v>
      </c>
      <c r="K265" s="80"/>
    </row>
    <row r="266" spans="1:11" ht="75">
      <c r="A266" s="103" t="s">
        <v>298</v>
      </c>
      <c r="B266" s="8" t="s">
        <v>13</v>
      </c>
      <c r="C266" s="65">
        <f>C267+C277+C285+C339+C357+C387</f>
        <v>274019477</v>
      </c>
      <c r="D266" s="65">
        <f t="shared" ref="D266:K266" si="112">D267+D277+D285+D339+D357+D387</f>
        <v>179527479</v>
      </c>
      <c r="E266" s="64">
        <f t="shared" si="112"/>
        <v>277356677</v>
      </c>
      <c r="F266" s="64">
        <f t="shared" si="112"/>
        <v>187430186</v>
      </c>
      <c r="G266" s="64">
        <f t="shared" si="112"/>
        <v>95120641</v>
      </c>
      <c r="H266" s="64">
        <f t="shared" si="112"/>
        <v>95120641</v>
      </c>
      <c r="I266" s="64">
        <f t="shared" si="112"/>
        <v>95120641</v>
      </c>
      <c r="J266" s="145">
        <f t="shared" si="112"/>
        <v>0</v>
      </c>
      <c r="K266" s="104">
        <f t="shared" si="112"/>
        <v>125773694</v>
      </c>
    </row>
    <row r="267" spans="1:11" ht="38.25">
      <c r="A267" s="12" t="s">
        <v>299</v>
      </c>
      <c r="B267" s="13" t="s">
        <v>15</v>
      </c>
      <c r="C267" s="67">
        <f t="shared" ref="C267:K267" si="113">C268+C271</f>
        <v>210000</v>
      </c>
      <c r="D267" s="67">
        <f t="shared" si="113"/>
        <v>225000</v>
      </c>
      <c r="E267" s="67">
        <f t="shared" si="113"/>
        <v>0</v>
      </c>
      <c r="F267" s="67">
        <f t="shared" si="113"/>
        <v>225000</v>
      </c>
      <c r="G267" s="67">
        <f t="shared" si="113"/>
        <v>201249</v>
      </c>
      <c r="H267" s="67">
        <f t="shared" si="113"/>
        <v>201249</v>
      </c>
      <c r="I267" s="67">
        <f t="shared" si="113"/>
        <v>201249</v>
      </c>
      <c r="J267" s="146">
        <f t="shared" si="113"/>
        <v>0</v>
      </c>
      <c r="K267" s="68">
        <f t="shared" si="113"/>
        <v>580007</v>
      </c>
    </row>
    <row r="268" spans="1:11" ht="25.5">
      <c r="A268" s="16" t="s">
        <v>270</v>
      </c>
      <c r="B268" s="17" t="s">
        <v>17</v>
      </c>
      <c r="C268" s="172">
        <f t="shared" ref="C268:K269" si="114">C269</f>
        <v>0</v>
      </c>
      <c r="D268" s="172">
        <f t="shared" si="114"/>
        <v>15000</v>
      </c>
      <c r="E268" s="172">
        <f t="shared" si="114"/>
        <v>0</v>
      </c>
      <c r="F268" s="172">
        <f t="shared" si="114"/>
        <v>15000</v>
      </c>
      <c r="G268" s="172">
        <f t="shared" si="114"/>
        <v>10543</v>
      </c>
      <c r="H268" s="172">
        <f t="shared" si="114"/>
        <v>10543</v>
      </c>
      <c r="I268" s="172">
        <f t="shared" si="114"/>
        <v>10543</v>
      </c>
      <c r="J268" s="172">
        <f t="shared" si="114"/>
        <v>0</v>
      </c>
      <c r="K268" s="173">
        <f t="shared" si="114"/>
        <v>571099</v>
      </c>
    </row>
    <row r="269" spans="1:11" ht="25.5">
      <c r="A269" s="36" t="s">
        <v>271</v>
      </c>
      <c r="B269" s="21" t="s">
        <v>19</v>
      </c>
      <c r="C269" s="174">
        <f t="shared" si="114"/>
        <v>0</v>
      </c>
      <c r="D269" s="174">
        <f t="shared" si="114"/>
        <v>15000</v>
      </c>
      <c r="E269" s="174">
        <f t="shared" si="114"/>
        <v>0</v>
      </c>
      <c r="F269" s="174">
        <f t="shared" si="114"/>
        <v>15000</v>
      </c>
      <c r="G269" s="174">
        <f t="shared" si="114"/>
        <v>10543</v>
      </c>
      <c r="H269" s="174">
        <f t="shared" si="114"/>
        <v>10543</v>
      </c>
      <c r="I269" s="174">
        <f t="shared" si="114"/>
        <v>10543</v>
      </c>
      <c r="J269" s="174">
        <f t="shared" si="114"/>
        <v>0</v>
      </c>
      <c r="K269" s="175">
        <f t="shared" si="114"/>
        <v>571099</v>
      </c>
    </row>
    <row r="270" spans="1:11" ht="25.5">
      <c r="A270" s="24" t="s">
        <v>20</v>
      </c>
      <c r="B270" s="25" t="s">
        <v>21</v>
      </c>
      <c r="C270" s="176">
        <f>E270</f>
        <v>0</v>
      </c>
      <c r="D270" s="176">
        <f>F270</f>
        <v>15000</v>
      </c>
      <c r="E270" s="176">
        <f>'[1]51'!F186</f>
        <v>0</v>
      </c>
      <c r="F270" s="176">
        <f>'[1]51'!G186</f>
        <v>15000</v>
      </c>
      <c r="G270" s="176">
        <f>'[1]51'!H186</f>
        <v>10543</v>
      </c>
      <c r="H270" s="176">
        <f>'[1]51'!I186</f>
        <v>10543</v>
      </c>
      <c r="I270" s="176">
        <f>'[1]51'!J186</f>
        <v>10543</v>
      </c>
      <c r="J270" s="176">
        <f>'[1]51'!K186</f>
        <v>0</v>
      </c>
      <c r="K270" s="177">
        <f>'[1]51'!L186</f>
        <v>571099</v>
      </c>
    </row>
    <row r="271" spans="1:11" ht="38.25">
      <c r="A271" s="16" t="s">
        <v>22</v>
      </c>
      <c r="B271" s="17" t="s">
        <v>23</v>
      </c>
      <c r="C271" s="178">
        <f>D271</f>
        <v>210000</v>
      </c>
      <c r="D271" s="172">
        <f>D272+D273+D274+D275+D276</f>
        <v>210000</v>
      </c>
      <c r="E271" s="172">
        <f t="shared" ref="E271:K271" si="115">E272+E273+E274+E275+E276</f>
        <v>0</v>
      </c>
      <c r="F271" s="172">
        <f t="shared" si="115"/>
        <v>210000</v>
      </c>
      <c r="G271" s="172">
        <f t="shared" si="115"/>
        <v>190706</v>
      </c>
      <c r="H271" s="172">
        <f t="shared" si="115"/>
        <v>190706</v>
      </c>
      <c r="I271" s="172">
        <f t="shared" si="115"/>
        <v>190706</v>
      </c>
      <c r="J271" s="172">
        <f t="shared" si="115"/>
        <v>0</v>
      </c>
      <c r="K271" s="173">
        <f t="shared" si="115"/>
        <v>8908</v>
      </c>
    </row>
    <row r="272" spans="1:11" ht="25.5" hidden="1">
      <c r="A272" s="24" t="s">
        <v>274</v>
      </c>
      <c r="B272" s="25" t="s">
        <v>25</v>
      </c>
      <c r="C272" s="179"/>
      <c r="D272" s="180"/>
      <c r="E272" s="181"/>
      <c r="F272" s="181"/>
      <c r="G272" s="181"/>
      <c r="H272" s="181"/>
      <c r="I272" s="181"/>
      <c r="J272" s="181">
        <f>G272-I272</f>
        <v>0</v>
      </c>
      <c r="K272" s="95"/>
    </row>
    <row r="273" spans="1:11" ht="38.25" hidden="1">
      <c r="A273" s="24" t="s">
        <v>26</v>
      </c>
      <c r="B273" s="25" t="s">
        <v>27</v>
      </c>
      <c r="C273" s="179"/>
      <c r="D273" s="180"/>
      <c r="E273" s="181"/>
      <c r="F273" s="181"/>
      <c r="G273" s="181"/>
      <c r="H273" s="181"/>
      <c r="I273" s="181"/>
      <c r="J273" s="181">
        <f>G273-I273</f>
        <v>0</v>
      </c>
      <c r="K273" s="95"/>
    </row>
    <row r="274" spans="1:11" ht="51" hidden="1">
      <c r="A274" s="24" t="s">
        <v>28</v>
      </c>
      <c r="B274" s="25" t="s">
        <v>29</v>
      </c>
      <c r="C274" s="176">
        <f>D274</f>
        <v>0</v>
      </c>
      <c r="D274" s="180"/>
      <c r="E274" s="181"/>
      <c r="F274" s="181"/>
      <c r="G274" s="181"/>
      <c r="H274" s="181"/>
      <c r="I274" s="181"/>
      <c r="J274" s="181">
        <f>G274-I274</f>
        <v>0</v>
      </c>
      <c r="K274" s="95"/>
    </row>
    <row r="275" spans="1:11" ht="25.5">
      <c r="A275" s="24" t="s">
        <v>30</v>
      </c>
      <c r="B275" s="25" t="s">
        <v>31</v>
      </c>
      <c r="C275" s="176">
        <f>'[1]54'!D186</f>
        <v>0</v>
      </c>
      <c r="D275" s="176">
        <f>'[1]54'!E186</f>
        <v>210000</v>
      </c>
      <c r="E275" s="176">
        <f>'[1]54'!F186</f>
        <v>0</v>
      </c>
      <c r="F275" s="176">
        <f>'[1]54'!G186</f>
        <v>210000</v>
      </c>
      <c r="G275" s="176">
        <f>'[1]54'!H186</f>
        <v>190706</v>
      </c>
      <c r="H275" s="176">
        <f>'[1]54'!I186</f>
        <v>190706</v>
      </c>
      <c r="I275" s="176">
        <f>'[1]54'!J186</f>
        <v>190706</v>
      </c>
      <c r="J275" s="176">
        <f>'[1]54'!K186</f>
        <v>0</v>
      </c>
      <c r="K275" s="177">
        <f>'[1]54'!L186</f>
        <v>8908</v>
      </c>
    </row>
    <row r="276" spans="1:11" ht="15">
      <c r="A276" s="24" t="s">
        <v>32</v>
      </c>
      <c r="B276" s="25" t="s">
        <v>33</v>
      </c>
      <c r="C276" s="176">
        <f>D276</f>
        <v>0</v>
      </c>
      <c r="D276" s="180"/>
      <c r="E276" s="181"/>
      <c r="F276" s="181"/>
      <c r="G276" s="181"/>
      <c r="H276" s="181"/>
      <c r="I276" s="181"/>
      <c r="J276" s="181">
        <f>G276-I276</f>
        <v>0</v>
      </c>
      <c r="K276" s="95"/>
    </row>
    <row r="277" spans="1:11" ht="38.25">
      <c r="A277" s="12" t="s">
        <v>45</v>
      </c>
      <c r="B277" s="13" t="s">
        <v>46</v>
      </c>
      <c r="C277" s="13"/>
      <c r="D277" s="67">
        <f>D278+D280</f>
        <v>0</v>
      </c>
      <c r="E277" s="67">
        <f t="shared" ref="E277:K277" si="116">E278+E280</f>
        <v>406400</v>
      </c>
      <c r="F277" s="67">
        <f t="shared" si="116"/>
        <v>406400</v>
      </c>
      <c r="G277" s="67">
        <f t="shared" si="116"/>
        <v>401971</v>
      </c>
      <c r="H277" s="67">
        <f t="shared" si="116"/>
        <v>401971</v>
      </c>
      <c r="I277" s="67">
        <f t="shared" si="116"/>
        <v>401971</v>
      </c>
      <c r="J277" s="146">
        <f>J278+J280</f>
        <v>0</v>
      </c>
      <c r="K277" s="68">
        <f t="shared" si="116"/>
        <v>500458</v>
      </c>
    </row>
    <row r="278" spans="1:11" ht="15.75">
      <c r="A278" s="16" t="s">
        <v>47</v>
      </c>
      <c r="B278" s="17" t="s">
        <v>48</v>
      </c>
      <c r="C278" s="17"/>
      <c r="D278" s="69">
        <f>D279</f>
        <v>0</v>
      </c>
      <c r="E278" s="69">
        <f t="shared" ref="E278:K278" si="117">E279</f>
        <v>0</v>
      </c>
      <c r="F278" s="69">
        <f t="shared" si="117"/>
        <v>0</v>
      </c>
      <c r="G278" s="69">
        <f t="shared" si="117"/>
        <v>0</v>
      </c>
      <c r="H278" s="69">
        <f t="shared" si="117"/>
        <v>0</v>
      </c>
      <c r="I278" s="69">
        <f t="shared" si="117"/>
        <v>0</v>
      </c>
      <c r="J278" s="75">
        <f t="shared" si="117"/>
        <v>0</v>
      </c>
      <c r="K278" s="70">
        <f t="shared" si="117"/>
        <v>0</v>
      </c>
    </row>
    <row r="279" spans="1:11" ht="15">
      <c r="A279" s="24" t="s">
        <v>275</v>
      </c>
      <c r="B279" s="25" t="s">
        <v>50</v>
      </c>
      <c r="C279" s="25"/>
      <c r="D279" s="89"/>
      <c r="E279" s="79"/>
      <c r="F279" s="79"/>
      <c r="G279" s="79"/>
      <c r="H279" s="79"/>
      <c r="I279" s="79"/>
      <c r="J279" s="93">
        <f>G279-I279</f>
        <v>0</v>
      </c>
      <c r="K279" s="85"/>
    </row>
    <row r="280" spans="1:11" ht="38.25">
      <c r="A280" s="16" t="s">
        <v>300</v>
      </c>
      <c r="B280" s="17" t="s">
        <v>52</v>
      </c>
      <c r="C280" s="69">
        <f>C281</f>
        <v>0</v>
      </c>
      <c r="D280" s="69">
        <f>D281</f>
        <v>0</v>
      </c>
      <c r="E280" s="69">
        <f t="shared" ref="E280:K280" si="118">E281</f>
        <v>406400</v>
      </c>
      <c r="F280" s="69">
        <f t="shared" si="118"/>
        <v>406400</v>
      </c>
      <c r="G280" s="69">
        <f t="shared" si="118"/>
        <v>401971</v>
      </c>
      <c r="H280" s="69">
        <f t="shared" si="118"/>
        <v>401971</v>
      </c>
      <c r="I280" s="69">
        <f t="shared" si="118"/>
        <v>401971</v>
      </c>
      <c r="J280" s="75">
        <f t="shared" si="118"/>
        <v>0</v>
      </c>
      <c r="K280" s="70">
        <f t="shared" si="118"/>
        <v>500458</v>
      </c>
    </row>
    <row r="281" spans="1:11" ht="15">
      <c r="A281" s="36" t="s">
        <v>53</v>
      </c>
      <c r="B281" s="21" t="s">
        <v>54</v>
      </c>
      <c r="C281" s="71">
        <f>C282+C283+C284</f>
        <v>0</v>
      </c>
      <c r="D281" s="71">
        <f t="shared" ref="D281:K281" si="119">D282+D283+D284</f>
        <v>0</v>
      </c>
      <c r="E281" s="71">
        <f t="shared" si="119"/>
        <v>406400</v>
      </c>
      <c r="F281" s="71">
        <f t="shared" si="119"/>
        <v>406400</v>
      </c>
      <c r="G281" s="71">
        <f t="shared" si="119"/>
        <v>401971</v>
      </c>
      <c r="H281" s="71">
        <f t="shared" si="119"/>
        <v>401971</v>
      </c>
      <c r="I281" s="71">
        <f t="shared" si="119"/>
        <v>401971</v>
      </c>
      <c r="J281" s="86">
        <f t="shared" si="119"/>
        <v>0</v>
      </c>
      <c r="K281" s="72">
        <f t="shared" si="119"/>
        <v>500458</v>
      </c>
    </row>
    <row r="282" spans="1:11" ht="25.5">
      <c r="A282" s="24" t="s">
        <v>55</v>
      </c>
      <c r="B282" s="25" t="s">
        <v>56</v>
      </c>
      <c r="C282" s="73"/>
      <c r="D282" s="89"/>
      <c r="E282" s="79">
        <f>[1]POL!F184</f>
        <v>406400</v>
      </c>
      <c r="F282" s="79">
        <f>[1]POL!G184</f>
        <v>406400</v>
      </c>
      <c r="G282" s="79">
        <f>[1]POL!H184</f>
        <v>401971</v>
      </c>
      <c r="H282" s="79">
        <f>[1]POL!I184</f>
        <v>401971</v>
      </c>
      <c r="I282" s="79">
        <f>[1]POL!J184</f>
        <v>401971</v>
      </c>
      <c r="J282" s="93">
        <f>[1]POL!K184</f>
        <v>0</v>
      </c>
      <c r="K282" s="142">
        <f>[1]POL!L184</f>
        <v>401971</v>
      </c>
    </row>
    <row r="283" spans="1:11" ht="38.25" hidden="1">
      <c r="A283" s="24" t="s">
        <v>57</v>
      </c>
      <c r="B283" s="25" t="s">
        <v>58</v>
      </c>
      <c r="C283" s="73">
        <f>E283</f>
        <v>0</v>
      </c>
      <c r="D283" s="89">
        <f>F283</f>
        <v>0</v>
      </c>
      <c r="E283" s="78">
        <f>[1]S.S.U.!F184</f>
        <v>0</v>
      </c>
      <c r="F283" s="78">
        <f>[1]S.S.U.!G184</f>
        <v>0</v>
      </c>
      <c r="G283" s="78">
        <f>[1]S.S.U.!H184</f>
        <v>0</v>
      </c>
      <c r="H283" s="78">
        <f>[1]S.S.U.!I184</f>
        <v>0</v>
      </c>
      <c r="I283" s="78">
        <f>[1]S.S.U.!J184</f>
        <v>0</v>
      </c>
      <c r="J283" s="148">
        <f>[1]S.S.U.!K184</f>
        <v>0</v>
      </c>
      <c r="K283" s="84">
        <f>[1]S.S.U.!L184</f>
        <v>48919</v>
      </c>
    </row>
    <row r="284" spans="1:11" ht="25.5" hidden="1">
      <c r="A284" s="24" t="s">
        <v>59</v>
      </c>
      <c r="B284" s="25" t="s">
        <v>60</v>
      </c>
      <c r="C284" s="73">
        <f>E284</f>
        <v>0</v>
      </c>
      <c r="D284" s="79">
        <f>F284</f>
        <v>0</v>
      </c>
      <c r="E284" s="79">
        <f>'[1]61,58'!N9+0</f>
        <v>0</v>
      </c>
      <c r="F284" s="79">
        <f>'[1]61,58'!O9</f>
        <v>0</v>
      </c>
      <c r="G284" s="79">
        <f>'[1]61,58'!P9</f>
        <v>0</v>
      </c>
      <c r="H284" s="79">
        <f>'[1]61,58'!Q9</f>
        <v>0</v>
      </c>
      <c r="I284" s="79">
        <f>'[1]61,58'!R9</f>
        <v>0</v>
      </c>
      <c r="J284" s="93">
        <f>'[1]61,58'!S9</f>
        <v>0</v>
      </c>
      <c r="K284" s="142">
        <f>'[1]61,58'!T9</f>
        <v>49568</v>
      </c>
    </row>
    <row r="285" spans="1:11" ht="38.25">
      <c r="A285" s="12" t="s">
        <v>301</v>
      </c>
      <c r="B285" s="13" t="s">
        <v>62</v>
      </c>
      <c r="C285" s="67">
        <f>C286+C302+C309+C327</f>
        <v>102021361</v>
      </c>
      <c r="D285" s="67">
        <f>D286+D302+D309+D327</f>
        <v>42393323</v>
      </c>
      <c r="E285" s="67">
        <f t="shared" ref="E285:K285" si="120">E286+E302+E309+E327</f>
        <v>105162161</v>
      </c>
      <c r="F285" s="67">
        <f t="shared" si="120"/>
        <v>49906965</v>
      </c>
      <c r="G285" s="67">
        <f t="shared" si="120"/>
        <v>30586104</v>
      </c>
      <c r="H285" s="67">
        <f t="shared" si="120"/>
        <v>30586104</v>
      </c>
      <c r="I285" s="67">
        <f t="shared" si="120"/>
        <v>30586104</v>
      </c>
      <c r="J285" s="146">
        <f>J286+J302+J309+J327</f>
        <v>0</v>
      </c>
      <c r="K285" s="68">
        <f t="shared" si="120"/>
        <v>40604892</v>
      </c>
    </row>
    <row r="286" spans="1:11" ht="51">
      <c r="A286" s="16" t="s">
        <v>302</v>
      </c>
      <c r="B286" s="17" t="s">
        <v>64</v>
      </c>
      <c r="C286" s="69">
        <f>C287+C290+C294+C295+C297+C301+C300</f>
        <v>75284741</v>
      </c>
      <c r="D286" s="69">
        <f>D287+D290+D294+D295+D297+D301+D300</f>
        <v>28182190</v>
      </c>
      <c r="E286" s="69">
        <f>E287+E290+E294+E295+E297+E301+E300</f>
        <v>75284741</v>
      </c>
      <c r="F286" s="69">
        <f t="shared" ref="F286:K286" si="121">F287+F290+F294+F295+F297+F301+F300</f>
        <v>28182190</v>
      </c>
      <c r="G286" s="69">
        <f t="shared" si="121"/>
        <v>11607892</v>
      </c>
      <c r="H286" s="69">
        <f t="shared" si="121"/>
        <v>11607892</v>
      </c>
      <c r="I286" s="69">
        <f t="shared" si="121"/>
        <v>11607892</v>
      </c>
      <c r="J286" s="75">
        <f t="shared" si="121"/>
        <v>0</v>
      </c>
      <c r="K286" s="70">
        <f t="shared" si="121"/>
        <v>18001782</v>
      </c>
    </row>
    <row r="287" spans="1:11" ht="25.5">
      <c r="A287" s="36" t="s">
        <v>277</v>
      </c>
      <c r="B287" s="21" t="s">
        <v>66</v>
      </c>
      <c r="C287" s="71">
        <f t="shared" ref="C287:K287" si="122">C288+C289</f>
        <v>34135</v>
      </c>
      <c r="D287" s="71">
        <f t="shared" si="122"/>
        <v>444873</v>
      </c>
      <c r="E287" s="71">
        <f t="shared" si="122"/>
        <v>34135</v>
      </c>
      <c r="F287" s="71">
        <f t="shared" si="122"/>
        <v>444873</v>
      </c>
      <c r="G287" s="71">
        <f t="shared" si="122"/>
        <v>172328</v>
      </c>
      <c r="H287" s="71">
        <f t="shared" si="122"/>
        <v>172328</v>
      </c>
      <c r="I287" s="71">
        <f t="shared" si="122"/>
        <v>172328</v>
      </c>
      <c r="J287" s="86">
        <f>J288+J289</f>
        <v>0</v>
      </c>
      <c r="K287" s="72">
        <f t="shared" si="122"/>
        <v>264172</v>
      </c>
    </row>
    <row r="288" spans="1:11" ht="25.5">
      <c r="A288" s="24" t="s">
        <v>67</v>
      </c>
      <c r="B288" s="25" t="s">
        <v>68</v>
      </c>
      <c r="C288" s="73">
        <f>E288</f>
        <v>34135</v>
      </c>
      <c r="D288" s="89">
        <f>F288</f>
        <v>444873</v>
      </c>
      <c r="E288" s="79">
        <v>34135</v>
      </c>
      <c r="F288" s="79">
        <v>444873</v>
      </c>
      <c r="G288" s="79">
        <v>172328</v>
      </c>
      <c r="H288" s="79">
        <f>G288</f>
        <v>172328</v>
      </c>
      <c r="I288" s="79">
        <v>172328</v>
      </c>
      <c r="J288" s="33"/>
      <c r="K288" s="85">
        <v>264172</v>
      </c>
    </row>
    <row r="289" spans="1:11" ht="25.5" hidden="1">
      <c r="A289" s="24" t="s">
        <v>69</v>
      </c>
      <c r="B289" s="25" t="s">
        <v>70</v>
      </c>
      <c r="C289" s="73">
        <f t="shared" ref="C289:C299" si="123">D289</f>
        <v>0</v>
      </c>
      <c r="D289" s="89"/>
      <c r="E289" s="89"/>
      <c r="F289" s="79"/>
      <c r="G289" s="89"/>
      <c r="H289" s="89"/>
      <c r="I289" s="89"/>
      <c r="J289" s="93">
        <v>0</v>
      </c>
      <c r="K289" s="105"/>
    </row>
    <row r="290" spans="1:11" ht="25.5">
      <c r="A290" s="36" t="s">
        <v>278</v>
      </c>
      <c r="B290" s="21" t="s">
        <v>72</v>
      </c>
      <c r="C290" s="71">
        <f>C291+C292+C293</f>
        <v>16183150</v>
      </c>
      <c r="D290" s="71">
        <f>D291+D292+D293</f>
        <v>12841760</v>
      </c>
      <c r="E290" s="71">
        <f t="shared" ref="E290:K290" si="124">E291+E292+E293</f>
        <v>16183150</v>
      </c>
      <c r="F290" s="71">
        <f t="shared" si="124"/>
        <v>12841760</v>
      </c>
      <c r="G290" s="71">
        <f t="shared" si="124"/>
        <v>10739548</v>
      </c>
      <c r="H290" s="71">
        <f t="shared" si="124"/>
        <v>10739548</v>
      </c>
      <c r="I290" s="71">
        <f t="shared" si="124"/>
        <v>10739548</v>
      </c>
      <c r="J290" s="86">
        <f t="shared" si="124"/>
        <v>0</v>
      </c>
      <c r="K290" s="72">
        <f t="shared" si="124"/>
        <v>17534068</v>
      </c>
    </row>
    <row r="291" spans="1:11" ht="25.5">
      <c r="A291" s="24" t="s">
        <v>73</v>
      </c>
      <c r="B291" s="25" t="s">
        <v>74</v>
      </c>
      <c r="C291" s="140">
        <f>E291</f>
        <v>7618300</v>
      </c>
      <c r="D291" s="89">
        <f>F291</f>
        <v>10923160</v>
      </c>
      <c r="E291" s="79">
        <v>7618300</v>
      </c>
      <c r="F291" s="79">
        <v>10923160</v>
      </c>
      <c r="G291" s="79">
        <v>9785149</v>
      </c>
      <c r="H291" s="79">
        <f>G291</f>
        <v>9785149</v>
      </c>
      <c r="I291" s="79">
        <v>9785149</v>
      </c>
      <c r="J291" s="33">
        <f>G291-I291</f>
        <v>0</v>
      </c>
      <c r="K291" s="85">
        <v>10692764</v>
      </c>
    </row>
    <row r="292" spans="1:11" ht="25.5">
      <c r="A292" s="24" t="s">
        <v>75</v>
      </c>
      <c r="B292" s="25" t="s">
        <v>76</v>
      </c>
      <c r="C292" s="140">
        <f>E292</f>
        <v>8564850</v>
      </c>
      <c r="D292" s="89">
        <f>F292</f>
        <v>1918600</v>
      </c>
      <c r="E292" s="79">
        <v>8564850</v>
      </c>
      <c r="F292" s="79">
        <v>1918600</v>
      </c>
      <c r="G292" s="79">
        <v>954399</v>
      </c>
      <c r="H292" s="79">
        <f>G292</f>
        <v>954399</v>
      </c>
      <c r="I292" s="79">
        <v>954399</v>
      </c>
      <c r="J292" s="33">
        <f>G292-I292</f>
        <v>0</v>
      </c>
      <c r="K292" s="85">
        <v>6841304</v>
      </c>
    </row>
    <row r="293" spans="1:11" ht="25.5" hidden="1">
      <c r="A293" s="24" t="s">
        <v>77</v>
      </c>
      <c r="B293" s="25" t="s">
        <v>78</v>
      </c>
      <c r="C293" s="140">
        <f t="shared" si="123"/>
        <v>0</v>
      </c>
      <c r="D293" s="89"/>
      <c r="E293" s="89"/>
      <c r="F293" s="79"/>
      <c r="G293" s="89"/>
      <c r="H293" s="79"/>
      <c r="I293" s="79"/>
      <c r="J293" s="93">
        <f>G293-I293</f>
        <v>0</v>
      </c>
      <c r="K293" s="85"/>
    </row>
    <row r="294" spans="1:11" ht="15" hidden="1">
      <c r="A294" s="24" t="s">
        <v>79</v>
      </c>
      <c r="B294" s="25" t="s">
        <v>80</v>
      </c>
      <c r="C294" s="140">
        <f t="shared" si="123"/>
        <v>0</v>
      </c>
      <c r="D294" s="89"/>
      <c r="E294" s="89"/>
      <c r="F294" s="79"/>
      <c r="G294" s="89"/>
      <c r="H294" s="79"/>
      <c r="I294" s="79"/>
      <c r="J294" s="93">
        <f>G294-I294</f>
        <v>0</v>
      </c>
      <c r="K294" s="85"/>
    </row>
    <row r="295" spans="1:11" ht="25.5" hidden="1">
      <c r="A295" s="36" t="s">
        <v>280</v>
      </c>
      <c r="B295" s="21" t="s">
        <v>82</v>
      </c>
      <c r="C295" s="170">
        <f t="shared" si="123"/>
        <v>0</v>
      </c>
      <c r="D295" s="71">
        <f>D296</f>
        <v>0</v>
      </c>
      <c r="E295" s="143">
        <f t="shared" ref="E295:K295" si="125">E296</f>
        <v>0</v>
      </c>
      <c r="F295" s="143">
        <f t="shared" si="125"/>
        <v>0</v>
      </c>
      <c r="G295" s="143">
        <f t="shared" si="125"/>
        <v>0</v>
      </c>
      <c r="H295" s="143">
        <f t="shared" si="125"/>
        <v>0</v>
      </c>
      <c r="I295" s="143">
        <f t="shared" si="125"/>
        <v>0</v>
      </c>
      <c r="J295" s="154">
        <f t="shared" si="125"/>
        <v>0</v>
      </c>
      <c r="K295" s="144">
        <f t="shared" si="125"/>
        <v>0</v>
      </c>
    </row>
    <row r="296" spans="1:11" ht="25.5" hidden="1">
      <c r="A296" s="24" t="s">
        <v>303</v>
      </c>
      <c r="B296" s="25" t="s">
        <v>84</v>
      </c>
      <c r="C296" s="140">
        <f t="shared" si="123"/>
        <v>0</v>
      </c>
      <c r="D296" s="89"/>
      <c r="E296" s="89"/>
      <c r="F296" s="79"/>
      <c r="G296" s="89"/>
      <c r="H296" s="79"/>
      <c r="I296" s="79"/>
      <c r="J296" s="93">
        <f>G296-I296</f>
        <v>0</v>
      </c>
      <c r="K296" s="85"/>
    </row>
    <row r="297" spans="1:11" ht="25.5" hidden="1">
      <c r="A297" s="36" t="s">
        <v>281</v>
      </c>
      <c r="B297" s="21" t="s">
        <v>86</v>
      </c>
      <c r="C297" s="71">
        <f>C298+C299</f>
        <v>0</v>
      </c>
      <c r="D297" s="71">
        <f>D298+D299</f>
        <v>0</v>
      </c>
      <c r="E297" s="143">
        <f>E298+E299</f>
        <v>0</v>
      </c>
      <c r="F297" s="143">
        <f t="shared" ref="F297:K297" si="126">F298+F299</f>
        <v>0</v>
      </c>
      <c r="G297" s="143">
        <f t="shared" si="126"/>
        <v>0</v>
      </c>
      <c r="H297" s="143">
        <f t="shared" si="126"/>
        <v>0</v>
      </c>
      <c r="I297" s="143">
        <f t="shared" si="126"/>
        <v>0</v>
      </c>
      <c r="J297" s="154">
        <f t="shared" si="126"/>
        <v>0</v>
      </c>
      <c r="K297" s="144">
        <f t="shared" si="126"/>
        <v>0</v>
      </c>
    </row>
    <row r="298" spans="1:11" ht="25.5" hidden="1">
      <c r="A298" s="24" t="s">
        <v>87</v>
      </c>
      <c r="B298" s="25" t="s">
        <v>88</v>
      </c>
      <c r="C298" s="140">
        <f t="shared" si="123"/>
        <v>0</v>
      </c>
      <c r="D298" s="89"/>
      <c r="E298" s="89"/>
      <c r="F298" s="79"/>
      <c r="G298" s="89"/>
      <c r="H298" s="89"/>
      <c r="I298" s="89"/>
      <c r="J298" s="93"/>
      <c r="K298" s="85"/>
    </row>
    <row r="299" spans="1:11" ht="25.5" hidden="1">
      <c r="A299" s="24" t="s">
        <v>89</v>
      </c>
      <c r="B299" s="25" t="s">
        <v>90</v>
      </c>
      <c r="C299" s="140">
        <f t="shared" si="123"/>
        <v>0</v>
      </c>
      <c r="D299" s="89"/>
      <c r="E299" s="89"/>
      <c r="F299" s="79"/>
      <c r="G299" s="89"/>
      <c r="H299" s="79"/>
      <c r="I299" s="79"/>
      <c r="J299" s="93">
        <f>G299-I299</f>
        <v>0</v>
      </c>
      <c r="K299" s="85"/>
    </row>
    <row r="300" spans="1:11" ht="15">
      <c r="A300" s="160" t="s">
        <v>91</v>
      </c>
      <c r="B300" s="38" t="s">
        <v>92</v>
      </c>
      <c r="C300" s="171">
        <f>E300</f>
        <v>0</v>
      </c>
      <c r="D300" s="89">
        <f>F300</f>
        <v>0</v>
      </c>
      <c r="E300" s="89"/>
      <c r="F300" s="79"/>
      <c r="G300" s="89"/>
      <c r="H300" s="79">
        <f>G300</f>
        <v>0</v>
      </c>
      <c r="I300" s="79"/>
      <c r="J300" s="93">
        <f>G300-I300</f>
        <v>0</v>
      </c>
      <c r="K300" s="85">
        <v>24051</v>
      </c>
    </row>
    <row r="301" spans="1:11" ht="25.5">
      <c r="A301" s="24" t="s">
        <v>93</v>
      </c>
      <c r="B301" s="25" t="s">
        <v>94</v>
      </c>
      <c r="C301" s="140">
        <f>E301</f>
        <v>59067456</v>
      </c>
      <c r="D301" s="140">
        <f>F301</f>
        <v>14895557</v>
      </c>
      <c r="E301" s="79">
        <v>59067456</v>
      </c>
      <c r="F301" s="79">
        <v>14895557</v>
      </c>
      <c r="G301" s="79">
        <v>696016</v>
      </c>
      <c r="H301" s="79">
        <f>G301</f>
        <v>696016</v>
      </c>
      <c r="I301" s="79">
        <v>696016</v>
      </c>
      <c r="J301" s="33">
        <f>G301-I301</f>
        <v>0</v>
      </c>
      <c r="K301" s="85">
        <v>179491</v>
      </c>
    </row>
    <row r="302" spans="1:11" ht="25.5">
      <c r="A302" s="16" t="s">
        <v>304</v>
      </c>
      <c r="B302" s="17" t="s">
        <v>96</v>
      </c>
      <c r="C302" s="69">
        <f t="shared" ref="C302:K302" si="127">C303+C306+C307</f>
        <v>83100</v>
      </c>
      <c r="D302" s="69">
        <f t="shared" si="127"/>
        <v>83100</v>
      </c>
      <c r="E302" s="69">
        <f t="shared" si="127"/>
        <v>1713900</v>
      </c>
      <c r="F302" s="69">
        <f t="shared" si="127"/>
        <v>1713900</v>
      </c>
      <c r="G302" s="69">
        <f t="shared" si="127"/>
        <v>1711927</v>
      </c>
      <c r="H302" s="69">
        <f t="shared" si="127"/>
        <v>1711927</v>
      </c>
      <c r="I302" s="69">
        <f t="shared" si="127"/>
        <v>1711927</v>
      </c>
      <c r="J302" s="75">
        <f>J303+J306+J307</f>
        <v>0</v>
      </c>
      <c r="K302" s="70">
        <f t="shared" si="127"/>
        <v>1635808</v>
      </c>
    </row>
    <row r="303" spans="1:11" ht="38.25">
      <c r="A303" s="36" t="s">
        <v>97</v>
      </c>
      <c r="B303" s="21" t="s">
        <v>98</v>
      </c>
      <c r="C303" s="71">
        <f t="shared" ref="C303:K303" si="128">C304+C305</f>
        <v>0</v>
      </c>
      <c r="D303" s="71">
        <f t="shared" si="128"/>
        <v>0</v>
      </c>
      <c r="E303" s="71">
        <f t="shared" si="128"/>
        <v>1630800</v>
      </c>
      <c r="F303" s="71">
        <f t="shared" si="128"/>
        <v>1630800</v>
      </c>
      <c r="G303" s="71">
        <f t="shared" si="128"/>
        <v>1630300</v>
      </c>
      <c r="H303" s="71">
        <f t="shared" si="128"/>
        <v>1630300</v>
      </c>
      <c r="I303" s="71">
        <f t="shared" si="128"/>
        <v>1630300</v>
      </c>
      <c r="J303" s="86">
        <f>J304+J305</f>
        <v>0</v>
      </c>
      <c r="K303" s="72">
        <f t="shared" si="128"/>
        <v>1630300</v>
      </c>
    </row>
    <row r="304" spans="1:11" ht="25.5">
      <c r="A304" s="24" t="s">
        <v>99</v>
      </c>
      <c r="B304" s="25" t="s">
        <v>100</v>
      </c>
      <c r="C304" s="132">
        <f>D304</f>
        <v>0</v>
      </c>
      <c r="D304" s="89"/>
      <c r="E304" s="79">
        <f>'[1]66,08'!L38</f>
        <v>1630800</v>
      </c>
      <c r="F304" s="79">
        <f>'[1]66,08'!M38</f>
        <v>1630800</v>
      </c>
      <c r="G304" s="79">
        <f>'[1]66,08'!N38</f>
        <v>1630300</v>
      </c>
      <c r="H304" s="79">
        <f>'[1]66,08'!O38</f>
        <v>1630300</v>
      </c>
      <c r="I304" s="79">
        <f>'[1]66,08'!P38</f>
        <v>1630300</v>
      </c>
      <c r="J304" s="93">
        <f>'[1]66,08'!Q38</f>
        <v>0</v>
      </c>
      <c r="K304" s="142">
        <f>'[1]66,08'!R38</f>
        <v>1630300</v>
      </c>
    </row>
    <row r="305" spans="1:11" ht="25.5" hidden="1">
      <c r="A305" s="24" t="s">
        <v>101</v>
      </c>
      <c r="B305" s="35" t="s">
        <v>102</v>
      </c>
      <c r="C305" s="132">
        <f>D305</f>
        <v>0</v>
      </c>
      <c r="D305" s="89"/>
      <c r="E305" s="79"/>
      <c r="F305" s="79"/>
      <c r="G305" s="79"/>
      <c r="H305" s="90"/>
      <c r="I305" s="90"/>
      <c r="J305" s="151">
        <f>G305-I305</f>
        <v>0</v>
      </c>
      <c r="K305" s="85"/>
    </row>
    <row r="306" spans="1:11" ht="20.100000000000001" customHeight="1">
      <c r="A306" s="24" t="s">
        <v>103</v>
      </c>
      <c r="B306" s="35" t="s">
        <v>104</v>
      </c>
      <c r="C306" s="132">
        <f>E306</f>
        <v>83100</v>
      </c>
      <c r="D306" s="89">
        <f>F306</f>
        <v>83100</v>
      </c>
      <c r="E306" s="79">
        <f>'[1]66,08'!L31+'[1]66.SPAS'!L293</f>
        <v>83100</v>
      </c>
      <c r="F306" s="79">
        <f>'[1]66,08'!M31+'[1]66.SPAS'!M293</f>
        <v>83100</v>
      </c>
      <c r="G306" s="79">
        <f>'[1]66,08'!N31+'[1]66.SPAS'!N293</f>
        <v>81627</v>
      </c>
      <c r="H306" s="79">
        <f>'[1]66,08'!O31+'[1]66.SPAS'!O293</f>
        <v>81627</v>
      </c>
      <c r="I306" s="79">
        <f>'[1]66,08'!P31+'[1]66.SPAS'!P293</f>
        <v>81627</v>
      </c>
      <c r="J306" s="93">
        <f>'[1]66,08'!Q31+'[1]66.SPAS'!Q293</f>
        <v>0</v>
      </c>
      <c r="K306" s="142">
        <f>'[1]66,08'!R31+'[1]66.SPAS'!R293</f>
        <v>5508</v>
      </c>
    </row>
    <row r="307" spans="1:11" ht="25.5" hidden="1">
      <c r="A307" s="36" t="s">
        <v>305</v>
      </c>
      <c r="B307" s="21" t="s">
        <v>106</v>
      </c>
      <c r="C307" s="133">
        <f>D307</f>
        <v>0</v>
      </c>
      <c r="D307" s="71">
        <f>D308</f>
        <v>0</v>
      </c>
      <c r="E307" s="71">
        <f t="shared" ref="E307:K307" si="129">E308</f>
        <v>0</v>
      </c>
      <c r="F307" s="71">
        <f t="shared" si="129"/>
        <v>0</v>
      </c>
      <c r="G307" s="71">
        <f t="shared" si="129"/>
        <v>0</v>
      </c>
      <c r="H307" s="71">
        <f t="shared" si="129"/>
        <v>0</v>
      </c>
      <c r="I307" s="71">
        <f t="shared" si="129"/>
        <v>0</v>
      </c>
      <c r="J307" s="86">
        <f t="shared" si="129"/>
        <v>0</v>
      </c>
      <c r="K307" s="72">
        <f t="shared" si="129"/>
        <v>0</v>
      </c>
    </row>
    <row r="308" spans="1:11" ht="25.5" hidden="1">
      <c r="A308" s="24" t="s">
        <v>107</v>
      </c>
      <c r="B308" s="25" t="s">
        <v>108</v>
      </c>
      <c r="C308" s="132">
        <f>'[1]66.50'!J8</f>
        <v>0</v>
      </c>
      <c r="D308" s="73">
        <f>'[1]66.50'!K8</f>
        <v>0</v>
      </c>
      <c r="E308" s="73">
        <f>'[1]66.50'!L8</f>
        <v>0</v>
      </c>
      <c r="F308" s="73">
        <f>'[1]66.50'!M8</f>
        <v>0</v>
      </c>
      <c r="G308" s="73">
        <f>'[1]66.50'!N8</f>
        <v>0</v>
      </c>
      <c r="H308" s="73">
        <f>'[1]66.50'!O8</f>
        <v>0</v>
      </c>
      <c r="I308" s="73">
        <f>'[1]66.50'!P8</f>
        <v>0</v>
      </c>
      <c r="J308" s="147">
        <f>'[1]66.50'!Q8</f>
        <v>0</v>
      </c>
      <c r="K308" s="74">
        <f>'[1]66.50'!R8</f>
        <v>0</v>
      </c>
    </row>
    <row r="309" spans="1:11" ht="48">
      <c r="A309" s="111" t="s">
        <v>306</v>
      </c>
      <c r="B309" s="17" t="s">
        <v>110</v>
      </c>
      <c r="C309" s="69">
        <f>C310+C321+C325+C326</f>
        <v>26246020</v>
      </c>
      <c r="D309" s="69">
        <f>D310+D321+D325+D326</f>
        <v>13717033</v>
      </c>
      <c r="E309" s="69">
        <f>E310+E321+E325+E326</f>
        <v>27746020</v>
      </c>
      <c r="F309" s="69">
        <f t="shared" ref="F309:K309" si="130">F310+F321+F325+F326</f>
        <v>19589875</v>
      </c>
      <c r="G309" s="69">
        <f t="shared" si="130"/>
        <v>16931738</v>
      </c>
      <c r="H309" s="69">
        <f t="shared" si="130"/>
        <v>16931738</v>
      </c>
      <c r="I309" s="69">
        <f t="shared" si="130"/>
        <v>16931738</v>
      </c>
      <c r="J309" s="75">
        <f>J310+J321+J325+J326</f>
        <v>0</v>
      </c>
      <c r="K309" s="70">
        <f t="shared" si="130"/>
        <v>20764560</v>
      </c>
    </row>
    <row r="310" spans="1:11" ht="37.5" customHeight="1">
      <c r="A310" s="36" t="s">
        <v>111</v>
      </c>
      <c r="B310" s="21" t="s">
        <v>112</v>
      </c>
      <c r="C310" s="71">
        <f>C311+C312+C313+C314+C315+C316+C317+C318+C320</f>
        <v>10815000</v>
      </c>
      <c r="D310" s="71">
        <f>D311+D312+D313+D314+D315+D316+D317+D318+D320</f>
        <v>1315000</v>
      </c>
      <c r="E310" s="71">
        <f>E311+E312+E313+E314+E315+E316+E317+E318+E320+E319</f>
        <v>10815000</v>
      </c>
      <c r="F310" s="71">
        <f t="shared" ref="F310:K310" si="131">F311+F312+F313+F314+F315+F316+F317+F318+F320+F319</f>
        <v>1581421</v>
      </c>
      <c r="G310" s="71">
        <f t="shared" si="131"/>
        <v>259883</v>
      </c>
      <c r="H310" s="71">
        <f t="shared" si="131"/>
        <v>259883</v>
      </c>
      <c r="I310" s="71">
        <f t="shared" si="131"/>
        <v>259883</v>
      </c>
      <c r="J310" s="86">
        <f t="shared" si="131"/>
        <v>0</v>
      </c>
      <c r="K310" s="72">
        <f t="shared" si="131"/>
        <v>5342922</v>
      </c>
    </row>
    <row r="311" spans="1:11" ht="25.5">
      <c r="A311" s="24" t="s">
        <v>307</v>
      </c>
      <c r="B311" s="25" t="s">
        <v>114</v>
      </c>
      <c r="C311" s="79">
        <f>D311</f>
        <v>0</v>
      </c>
      <c r="D311" s="89"/>
      <c r="E311" s="79"/>
      <c r="F311" s="79"/>
      <c r="G311" s="79"/>
      <c r="H311" s="90"/>
      <c r="I311" s="90"/>
      <c r="J311" s="151">
        <f t="shared" ref="J311:J318" si="132">G311-I311</f>
        <v>0</v>
      </c>
      <c r="K311" s="85"/>
    </row>
    <row r="312" spans="1:11" ht="25.5">
      <c r="A312" s="24" t="s">
        <v>115</v>
      </c>
      <c r="B312" s="25" t="s">
        <v>116</v>
      </c>
      <c r="C312" s="89">
        <f>E312</f>
        <v>10815000</v>
      </c>
      <c r="D312" s="89">
        <f>F312</f>
        <v>1315000</v>
      </c>
      <c r="E312" s="79">
        <f>[1]Muzeu!F190</f>
        <v>10815000</v>
      </c>
      <c r="F312" s="79">
        <f>[1]Muzeu!G190</f>
        <v>1315000</v>
      </c>
      <c r="G312" s="79">
        <f>[1]Muzeu!H190</f>
        <v>0</v>
      </c>
      <c r="H312" s="79">
        <f>[1]Muzeu!I190</f>
        <v>0</v>
      </c>
      <c r="I312" s="79">
        <f>[1]Muzeu!J190</f>
        <v>0</v>
      </c>
      <c r="J312" s="93">
        <f>[1]Muzeu!K190</f>
        <v>0</v>
      </c>
      <c r="K312" s="142">
        <f>[1]Muzeu!L190</f>
        <v>0</v>
      </c>
    </row>
    <row r="313" spans="1:11" ht="25.5">
      <c r="A313" s="24" t="s">
        <v>117</v>
      </c>
      <c r="B313" s="25" t="s">
        <v>118</v>
      </c>
      <c r="C313" s="79">
        <f>'[1]67,03,04+P Teatru'!D183</f>
        <v>0</v>
      </c>
      <c r="D313" s="79">
        <f>'[1]67,03,04+P Teatru'!E183</f>
        <v>0</v>
      </c>
      <c r="E313" s="79">
        <f>'[1]67,03,04+P Teatru'!F183</f>
        <v>0</v>
      </c>
      <c r="F313" s="79">
        <f>'[1]67,03,04+P Teatru'!G183</f>
        <v>260000</v>
      </c>
      <c r="G313" s="79">
        <f>'[1]67,03,04+P Teatru'!H183</f>
        <v>254433</v>
      </c>
      <c r="H313" s="79">
        <f>'[1]67,03,04+P Teatru'!I183</f>
        <v>254433</v>
      </c>
      <c r="I313" s="79">
        <f>'[1]67,03,04+P Teatru'!J183</f>
        <v>254433</v>
      </c>
      <c r="J313" s="93">
        <f>'[1]67,03,04+P Teatru'!K183</f>
        <v>0</v>
      </c>
      <c r="K313" s="142">
        <f>'[1]67,03,04+P Teatru'!L183</f>
        <v>5337472</v>
      </c>
    </row>
    <row r="314" spans="1:11" ht="25.5" hidden="1">
      <c r="A314" s="24" t="s">
        <v>119</v>
      </c>
      <c r="B314" s="25" t="s">
        <v>120</v>
      </c>
      <c r="C314" s="73">
        <f t="shared" ref="C314:C320" si="133">D314</f>
        <v>0</v>
      </c>
      <c r="D314" s="89"/>
      <c r="E314" s="79"/>
      <c r="F314" s="79"/>
      <c r="G314" s="79"/>
      <c r="H314" s="90"/>
      <c r="I314" s="90"/>
      <c r="J314" s="151">
        <f t="shared" si="132"/>
        <v>0</v>
      </c>
      <c r="K314" s="85"/>
    </row>
    <row r="315" spans="1:11" ht="25.5" hidden="1">
      <c r="A315" s="24" t="s">
        <v>121</v>
      </c>
      <c r="B315" s="25" t="s">
        <v>122</v>
      </c>
      <c r="C315" s="73">
        <v>0</v>
      </c>
      <c r="D315" s="89">
        <v>0</v>
      </c>
      <c r="E315" s="79">
        <f>'[1]67.03.06'!F183</f>
        <v>0</v>
      </c>
      <c r="F315" s="79">
        <f>'[1]67.03.06'!G183</f>
        <v>0</v>
      </c>
      <c r="G315" s="79">
        <f>'[1]67.03.06'!H183</f>
        <v>0</v>
      </c>
      <c r="H315" s="79">
        <f>'[1]67.03.06'!I183</f>
        <v>0</v>
      </c>
      <c r="I315" s="79">
        <f>'[1]67.03.06'!J183</f>
        <v>0</v>
      </c>
      <c r="J315" s="93">
        <f>'[1]67.03.06'!K183</f>
        <v>0</v>
      </c>
      <c r="K315" s="142">
        <f>'[1]67.03.06'!L183</f>
        <v>0</v>
      </c>
    </row>
    <row r="316" spans="1:11" ht="25.5" hidden="1">
      <c r="A316" s="24" t="s">
        <v>123</v>
      </c>
      <c r="B316" s="25" t="s">
        <v>124</v>
      </c>
      <c r="C316" s="73">
        <f t="shared" si="133"/>
        <v>0</v>
      </c>
      <c r="D316" s="89"/>
      <c r="E316" s="79"/>
      <c r="F316" s="79"/>
      <c r="G316" s="79"/>
      <c r="H316" s="90"/>
      <c r="I316" s="90"/>
      <c r="J316" s="151">
        <f t="shared" si="132"/>
        <v>0</v>
      </c>
      <c r="K316" s="85"/>
    </row>
    <row r="317" spans="1:11" ht="25.5" hidden="1">
      <c r="A317" s="106" t="s">
        <v>125</v>
      </c>
      <c r="B317" s="25" t="s">
        <v>126</v>
      </c>
      <c r="C317" s="73">
        <f t="shared" si="133"/>
        <v>0</v>
      </c>
      <c r="D317" s="89"/>
      <c r="E317" s="79"/>
      <c r="F317" s="79"/>
      <c r="G317" s="79"/>
      <c r="H317" s="90"/>
      <c r="I317" s="90"/>
      <c r="J317" s="151">
        <f t="shared" si="132"/>
        <v>0</v>
      </c>
      <c r="K317" s="85"/>
    </row>
    <row r="318" spans="1:11" ht="25.5" hidden="1">
      <c r="A318" s="24" t="s">
        <v>127</v>
      </c>
      <c r="B318" s="25" t="s">
        <v>128</v>
      </c>
      <c r="C318" s="73">
        <f t="shared" si="133"/>
        <v>0</v>
      </c>
      <c r="D318" s="89"/>
      <c r="E318" s="79"/>
      <c r="F318" s="79"/>
      <c r="G318" s="79"/>
      <c r="H318" s="90"/>
      <c r="I318" s="90"/>
      <c r="J318" s="151">
        <f t="shared" si="132"/>
        <v>0</v>
      </c>
      <c r="K318" s="85"/>
    </row>
    <row r="319" spans="1:11" ht="25.5">
      <c r="A319" s="161" t="s">
        <v>325</v>
      </c>
      <c r="B319" s="25" t="s">
        <v>129</v>
      </c>
      <c r="C319" s="73"/>
      <c r="D319" s="89"/>
      <c r="E319" s="79">
        <f>'[1]67.03.14'!F254</f>
        <v>0</v>
      </c>
      <c r="F319" s="79">
        <f>'[1]67.03.14'!G254</f>
        <v>6421</v>
      </c>
      <c r="G319" s="79">
        <f>'[1]67.03.14'!H254</f>
        <v>5450</v>
      </c>
      <c r="H319" s="79">
        <f>'[1]67.03.14'!I254</f>
        <v>5450</v>
      </c>
      <c r="I319" s="79">
        <f>'[1]67.03.14'!J254</f>
        <v>5450</v>
      </c>
      <c r="J319" s="93">
        <f>'[1]67.03.14'!K254</f>
        <v>0</v>
      </c>
      <c r="K319" s="142">
        <f>'[1]67.03.14'!L254</f>
        <v>5450</v>
      </c>
    </row>
    <row r="320" spans="1:11" ht="25.5">
      <c r="A320" s="24" t="s">
        <v>130</v>
      </c>
      <c r="B320" s="25" t="s">
        <v>131</v>
      </c>
      <c r="C320" s="79">
        <f t="shared" si="133"/>
        <v>0</v>
      </c>
      <c r="D320" s="89"/>
      <c r="E320" s="79">
        <f>'[1]67.03.30'!F184</f>
        <v>0</v>
      </c>
      <c r="F320" s="79">
        <f>'[1]67.03.30'!G184</f>
        <v>0</v>
      </c>
      <c r="G320" s="79">
        <f>'[1]67.03.30'!H184</f>
        <v>0</v>
      </c>
      <c r="H320" s="79">
        <f>'[1]67.03.30'!I184</f>
        <v>0</v>
      </c>
      <c r="I320" s="79">
        <f>'[1]67.03.30'!J184</f>
        <v>0</v>
      </c>
      <c r="J320" s="93">
        <f>'[1]67.03.30'!K184</f>
        <v>0</v>
      </c>
      <c r="K320" s="142">
        <f>'[1]67.03.30'!L184</f>
        <v>0</v>
      </c>
    </row>
    <row r="321" spans="1:11" ht="25.5">
      <c r="A321" s="36" t="s">
        <v>283</v>
      </c>
      <c r="B321" s="21" t="s">
        <v>133</v>
      </c>
      <c r="C321" s="71">
        <f>D321</f>
        <v>2000</v>
      </c>
      <c r="D321" s="71">
        <f>D322+D323+D324</f>
        <v>2000</v>
      </c>
      <c r="E321" s="71">
        <f>E322+E323+E324</f>
        <v>1502000</v>
      </c>
      <c r="F321" s="71">
        <f t="shared" ref="F321:K321" si="134">F322+F323+F324</f>
        <v>8421</v>
      </c>
      <c r="G321" s="71">
        <f t="shared" si="134"/>
        <v>5706</v>
      </c>
      <c r="H321" s="71">
        <f t="shared" si="134"/>
        <v>5706</v>
      </c>
      <c r="I321" s="71">
        <f t="shared" si="134"/>
        <v>5706</v>
      </c>
      <c r="J321" s="86">
        <f t="shared" si="134"/>
        <v>0</v>
      </c>
      <c r="K321" s="72">
        <f t="shared" si="134"/>
        <v>5450</v>
      </c>
    </row>
    <row r="322" spans="1:11" ht="25.5">
      <c r="A322" s="24" t="s">
        <v>134</v>
      </c>
      <c r="B322" s="25" t="s">
        <v>135</v>
      </c>
      <c r="C322" s="79">
        <f>'[1]67.05.01'!D185</f>
        <v>1502000</v>
      </c>
      <c r="D322" s="79">
        <f>'[1]67.05.01'!E185</f>
        <v>2000</v>
      </c>
      <c r="E322" s="79">
        <f>'[1]67.05.01'!F185</f>
        <v>1502000</v>
      </c>
      <c r="F322" s="79">
        <f>'[1]67.05.01'!G185</f>
        <v>8421</v>
      </c>
      <c r="G322" s="79">
        <f>'[1]67.05.01'!H185</f>
        <v>5706</v>
      </c>
      <c r="H322" s="79">
        <f>'[1]67.05.01'!I185</f>
        <v>5706</v>
      </c>
      <c r="I322" s="79">
        <f>'[1]67.05.01'!J185</f>
        <v>5706</v>
      </c>
      <c r="J322" s="93">
        <f>'[1]67.05.01'!K185</f>
        <v>0</v>
      </c>
      <c r="K322" s="142">
        <f>'[1]67.05.01'!L185</f>
        <v>5450</v>
      </c>
    </row>
    <row r="323" spans="1:11" ht="25.5" hidden="1">
      <c r="A323" s="24" t="s">
        <v>136</v>
      </c>
      <c r="B323" s="25" t="s">
        <v>137</v>
      </c>
      <c r="C323" s="73">
        <f>D323</f>
        <v>0</v>
      </c>
      <c r="D323" s="89"/>
      <c r="E323" s="79"/>
      <c r="F323" s="79"/>
      <c r="G323" s="79"/>
      <c r="H323" s="90"/>
      <c r="I323" s="90"/>
      <c r="J323" s="151">
        <f>G323-I323</f>
        <v>0</v>
      </c>
      <c r="K323" s="85"/>
    </row>
    <row r="324" spans="1:11" ht="38.25" hidden="1">
      <c r="A324" s="24" t="s">
        <v>308</v>
      </c>
      <c r="B324" s="25" t="s">
        <v>139</v>
      </c>
      <c r="C324" s="73">
        <f>D324</f>
        <v>0</v>
      </c>
      <c r="D324" s="89">
        <f>F324</f>
        <v>0</v>
      </c>
      <c r="E324" s="79">
        <f>[1]ZV!F183</f>
        <v>0</v>
      </c>
      <c r="F324" s="79">
        <f>[1]ZV!G183</f>
        <v>0</v>
      </c>
      <c r="G324" s="79">
        <f>[1]ZV!H183</f>
        <v>0</v>
      </c>
      <c r="H324" s="79">
        <f>[1]ZV!I183</f>
        <v>0</v>
      </c>
      <c r="I324" s="79">
        <f>[1]ZV!J183</f>
        <v>0</v>
      </c>
      <c r="J324" s="93">
        <f>[1]ZV!K183</f>
        <v>0</v>
      </c>
      <c r="K324" s="142">
        <f>[1]ZV!L183</f>
        <v>0</v>
      </c>
    </row>
    <row r="325" spans="1:11" ht="15" hidden="1">
      <c r="A325" s="24" t="s">
        <v>140</v>
      </c>
      <c r="B325" s="25" t="s">
        <v>141</v>
      </c>
      <c r="C325" s="73">
        <f>D325</f>
        <v>0</v>
      </c>
      <c r="D325" s="89"/>
      <c r="E325" s="79"/>
      <c r="F325" s="79"/>
      <c r="G325" s="79"/>
      <c r="H325" s="90"/>
      <c r="I325" s="90"/>
      <c r="J325" s="151">
        <f>G325-I325</f>
        <v>0</v>
      </c>
      <c r="K325" s="85"/>
    </row>
    <row r="326" spans="1:11" ht="25.5">
      <c r="A326" s="24" t="s">
        <v>142</v>
      </c>
      <c r="B326" s="25" t="s">
        <v>143</v>
      </c>
      <c r="C326" s="79">
        <f>'[1]67,58,60'!D280+'[1]67.50'!D183</f>
        <v>15429020</v>
      </c>
      <c r="D326" s="79">
        <f>'[1]67,58,60'!E280+'[1]67.50'!E183</f>
        <v>12400033</v>
      </c>
      <c r="E326" s="79">
        <f>'[1]67,58,60'!F280+'[1]67.50'!F183</f>
        <v>15429020</v>
      </c>
      <c r="F326" s="79">
        <f>'[1]67,58,60'!G280+'[1]67.50'!G183</f>
        <v>18000033</v>
      </c>
      <c r="G326" s="79">
        <f>'[1]67,58,60'!H280+'[1]67.50'!H183</f>
        <v>16666149</v>
      </c>
      <c r="H326" s="79">
        <f>'[1]67,58,60'!I280+'[1]67.50'!I183</f>
        <v>16666149</v>
      </c>
      <c r="I326" s="79">
        <f>'[1]67,58,60'!J280+'[1]67.50'!J183</f>
        <v>16666149</v>
      </c>
      <c r="J326" s="93">
        <f>'[1]67,58,60'!K280+'[1]67.50'!K183</f>
        <v>0</v>
      </c>
      <c r="K326" s="142">
        <f>'[1]67,58,60'!L280+'[1]67.50'!L183</f>
        <v>15416188</v>
      </c>
    </row>
    <row r="327" spans="1:11" ht="45">
      <c r="A327" s="28" t="s">
        <v>144</v>
      </c>
      <c r="B327" s="17" t="s">
        <v>145</v>
      </c>
      <c r="C327" s="69">
        <f t="shared" ref="C327:K327" si="135">C328+C329+C331+C332+C333+C334+C335+C338</f>
        <v>407500</v>
      </c>
      <c r="D327" s="69">
        <f t="shared" si="135"/>
        <v>411000</v>
      </c>
      <c r="E327" s="69">
        <f>E328+E329+E331+E332+E333+E334+E335+E338</f>
        <v>417500</v>
      </c>
      <c r="F327" s="69">
        <f t="shared" si="135"/>
        <v>421000</v>
      </c>
      <c r="G327" s="69">
        <f t="shared" si="135"/>
        <v>334547</v>
      </c>
      <c r="H327" s="69">
        <f t="shared" si="135"/>
        <v>334547</v>
      </c>
      <c r="I327" s="69">
        <f t="shared" si="135"/>
        <v>334547</v>
      </c>
      <c r="J327" s="75">
        <f t="shared" si="135"/>
        <v>0</v>
      </c>
      <c r="K327" s="70">
        <f t="shared" si="135"/>
        <v>202742</v>
      </c>
    </row>
    <row r="328" spans="1:11" ht="25.5" hidden="1">
      <c r="A328" s="24" t="s">
        <v>146</v>
      </c>
      <c r="B328" s="25" t="s">
        <v>147</v>
      </c>
      <c r="C328" s="79">
        <f>E328</f>
        <v>0</v>
      </c>
      <c r="D328" s="79">
        <f>F328</f>
        <v>0</v>
      </c>
      <c r="E328" s="79">
        <f>'[1]68-58Spas'!F215</f>
        <v>0</v>
      </c>
      <c r="F328" s="79">
        <f>'[1]68-58Spas'!G215</f>
        <v>0</v>
      </c>
      <c r="G328" s="79">
        <f>'[1]68-58Spas'!H215</f>
        <v>0</v>
      </c>
      <c r="H328" s="79">
        <f>'[1]68-58Spas'!I215</f>
        <v>0</v>
      </c>
      <c r="I328" s="79">
        <f>'[1]68-58Spas'!J215</f>
        <v>0</v>
      </c>
      <c r="J328" s="93">
        <f>'[1]68-58Spas'!K215</f>
        <v>0</v>
      </c>
      <c r="K328" s="142">
        <f>'[1]68-58Spas'!L215</f>
        <v>29930</v>
      </c>
    </row>
    <row r="329" spans="1:11" ht="25.5" hidden="1">
      <c r="A329" s="36" t="s">
        <v>148</v>
      </c>
      <c r="B329" s="21" t="s">
        <v>149</v>
      </c>
      <c r="C329" s="21"/>
      <c r="D329" s="71">
        <f>D330</f>
        <v>0</v>
      </c>
      <c r="E329" s="71">
        <f t="shared" ref="E329:K329" si="136">E330</f>
        <v>0</v>
      </c>
      <c r="F329" s="71">
        <f t="shared" si="136"/>
        <v>0</v>
      </c>
      <c r="G329" s="71">
        <f t="shared" si="136"/>
        <v>0</v>
      </c>
      <c r="H329" s="71">
        <f t="shared" si="136"/>
        <v>0</v>
      </c>
      <c r="I329" s="71">
        <f t="shared" si="136"/>
        <v>0</v>
      </c>
      <c r="J329" s="86">
        <f t="shared" si="136"/>
        <v>0</v>
      </c>
      <c r="K329" s="72">
        <f t="shared" si="136"/>
        <v>0</v>
      </c>
    </row>
    <row r="330" spans="1:11" ht="25.5" hidden="1">
      <c r="A330" s="24" t="s">
        <v>150</v>
      </c>
      <c r="B330" s="25" t="s">
        <v>151</v>
      </c>
      <c r="C330" s="73">
        <f>D330</f>
        <v>0</v>
      </c>
      <c r="D330" s="89"/>
      <c r="E330" s="79"/>
      <c r="F330" s="79"/>
      <c r="G330" s="79"/>
      <c r="H330" s="90"/>
      <c r="I330" s="90"/>
      <c r="J330" s="151">
        <f>G330-I330</f>
        <v>0</v>
      </c>
      <c r="K330" s="85"/>
    </row>
    <row r="331" spans="1:11" ht="25.5">
      <c r="A331" s="24" t="s">
        <v>152</v>
      </c>
      <c r="B331" s="25" t="s">
        <v>153</v>
      </c>
      <c r="C331" s="79">
        <f>'[1]68-06'!D184</f>
        <v>0</v>
      </c>
      <c r="D331" s="79">
        <f>'[1]68-06'!E184</f>
        <v>0</v>
      </c>
      <c r="E331" s="79">
        <f>'[1]68-06'!F184</f>
        <v>10000</v>
      </c>
      <c r="F331" s="79">
        <f>'[1]68-06'!G184</f>
        <v>10000</v>
      </c>
      <c r="G331" s="79">
        <f>'[1]68-06'!H184</f>
        <v>334</v>
      </c>
      <c r="H331" s="79">
        <f>'[1]68-06'!I184</f>
        <v>334</v>
      </c>
      <c r="I331" s="79">
        <f>'[1]68-06'!J184</f>
        <v>334</v>
      </c>
      <c r="J331" s="93">
        <f>'[1]68-06'!K184</f>
        <v>0</v>
      </c>
      <c r="K331" s="142">
        <f>'[1]68-06'!L184</f>
        <v>334</v>
      </c>
    </row>
    <row r="332" spans="1:11" ht="15" hidden="1">
      <c r="A332" s="24" t="s">
        <v>154</v>
      </c>
      <c r="B332" s="25" t="s">
        <v>155</v>
      </c>
      <c r="C332" s="73">
        <f>D332</f>
        <v>0</v>
      </c>
      <c r="D332" s="89"/>
      <c r="E332" s="79"/>
      <c r="F332" s="79"/>
      <c r="G332" s="79"/>
      <c r="H332" s="90"/>
      <c r="I332" s="90"/>
      <c r="J332" s="151">
        <f>G332-I332</f>
        <v>0</v>
      </c>
      <c r="K332" s="85"/>
    </row>
    <row r="333" spans="1:11" ht="15" hidden="1">
      <c r="A333" s="24" t="s">
        <v>156</v>
      </c>
      <c r="B333" s="25" t="s">
        <v>157</v>
      </c>
      <c r="C333" s="73">
        <f>D333</f>
        <v>0</v>
      </c>
      <c r="D333" s="89"/>
      <c r="E333" s="79"/>
      <c r="F333" s="79"/>
      <c r="G333" s="79"/>
      <c r="H333" s="90"/>
      <c r="I333" s="90"/>
      <c r="J333" s="151">
        <f>G333-I333</f>
        <v>0</v>
      </c>
      <c r="K333" s="85"/>
    </row>
    <row r="334" spans="1:11" ht="15" hidden="1">
      <c r="A334" s="24" t="s">
        <v>158</v>
      </c>
      <c r="B334" s="35" t="s">
        <v>159</v>
      </c>
      <c r="C334" s="73">
        <f>D334</f>
        <v>0</v>
      </c>
      <c r="D334" s="89"/>
      <c r="E334" s="79"/>
      <c r="F334" s="79"/>
      <c r="G334" s="79"/>
      <c r="H334" s="90"/>
      <c r="I334" s="90"/>
      <c r="J334" s="151">
        <f>G334-I334</f>
        <v>0</v>
      </c>
      <c r="K334" s="85"/>
    </row>
    <row r="335" spans="1:11" ht="25.5" hidden="1">
      <c r="A335" s="36" t="s">
        <v>309</v>
      </c>
      <c r="B335" s="21" t="s">
        <v>161</v>
      </c>
      <c r="C335" s="21"/>
      <c r="D335" s="71">
        <f t="shared" ref="D335:K335" si="137">D336+D337</f>
        <v>0</v>
      </c>
      <c r="E335" s="71">
        <f t="shared" si="137"/>
        <v>0</v>
      </c>
      <c r="F335" s="71">
        <f t="shared" si="137"/>
        <v>0</v>
      </c>
      <c r="G335" s="71">
        <f t="shared" si="137"/>
        <v>0</v>
      </c>
      <c r="H335" s="71">
        <f t="shared" si="137"/>
        <v>0</v>
      </c>
      <c r="I335" s="71">
        <f t="shared" si="137"/>
        <v>0</v>
      </c>
      <c r="J335" s="86">
        <f t="shared" si="137"/>
        <v>0</v>
      </c>
      <c r="K335" s="72">
        <f t="shared" si="137"/>
        <v>0</v>
      </c>
    </row>
    <row r="336" spans="1:11" ht="25.5" hidden="1">
      <c r="A336" s="24" t="s">
        <v>162</v>
      </c>
      <c r="B336" s="25" t="s">
        <v>163</v>
      </c>
      <c r="C336" s="73">
        <f>D336</f>
        <v>0</v>
      </c>
      <c r="D336" s="89"/>
      <c r="E336" s="79"/>
      <c r="F336" s="79"/>
      <c r="G336" s="79"/>
      <c r="H336" s="90"/>
      <c r="I336" s="90"/>
      <c r="J336" s="151">
        <f>G336-I336</f>
        <v>0</v>
      </c>
      <c r="K336" s="85"/>
    </row>
    <row r="337" spans="1:11" ht="25.5" hidden="1">
      <c r="A337" s="24" t="s">
        <v>164</v>
      </c>
      <c r="B337" s="25" t="s">
        <v>165</v>
      </c>
      <c r="C337" s="73">
        <f>D337</f>
        <v>0</v>
      </c>
      <c r="D337" s="89"/>
      <c r="E337" s="79"/>
      <c r="F337" s="79"/>
      <c r="G337" s="79"/>
      <c r="H337" s="90"/>
      <c r="I337" s="90"/>
      <c r="J337" s="151">
        <f>G337-I337</f>
        <v>0</v>
      </c>
      <c r="K337" s="85"/>
    </row>
    <row r="338" spans="1:11" ht="22.5">
      <c r="A338" s="92" t="s">
        <v>166</v>
      </c>
      <c r="B338" s="25" t="s">
        <v>167</v>
      </c>
      <c r="C338" s="89">
        <f>E338</f>
        <v>407500</v>
      </c>
      <c r="D338" s="89">
        <f>F338</f>
        <v>411000</v>
      </c>
      <c r="E338" s="79">
        <f>'[1]Prim+SPAS'!F189+[1]SPAS!F185</f>
        <v>407500</v>
      </c>
      <c r="F338" s="79">
        <f>'[1]Prim+SPAS'!G189+[1]SPAS!G185</f>
        <v>411000</v>
      </c>
      <c r="G338" s="79">
        <f>'[1]Prim+SPAS'!H189+[1]SPAS!H185</f>
        <v>334213</v>
      </c>
      <c r="H338" s="79">
        <f>'[1]Prim+SPAS'!I189+[1]SPAS!I185</f>
        <v>334213</v>
      </c>
      <c r="I338" s="79">
        <f>'[1]Prim+SPAS'!J189+[1]SPAS!J185</f>
        <v>334213</v>
      </c>
      <c r="J338" s="93">
        <f>'[1]Prim+SPAS'!K189+[1]SPAS!K185</f>
        <v>0</v>
      </c>
      <c r="K338" s="142">
        <f>'[1]Prim+SPAS'!L189+[1]SPAS!L185+'[1]68-58Spas'!L218</f>
        <v>172478</v>
      </c>
    </row>
    <row r="339" spans="1:11" ht="51">
      <c r="A339" s="12" t="s">
        <v>310</v>
      </c>
      <c r="B339" s="42"/>
      <c r="C339" s="67">
        <f t="shared" ref="C339:K339" si="138">C340+C350</f>
        <v>84468976</v>
      </c>
      <c r="D339" s="67">
        <f t="shared" si="138"/>
        <v>72178779</v>
      </c>
      <c r="E339" s="67">
        <f t="shared" si="138"/>
        <v>84468976</v>
      </c>
      <c r="F339" s="67">
        <f t="shared" si="138"/>
        <v>72161444</v>
      </c>
      <c r="G339" s="67">
        <f t="shared" si="138"/>
        <v>49988769</v>
      </c>
      <c r="H339" s="67">
        <f t="shared" si="138"/>
        <v>49988769</v>
      </c>
      <c r="I339" s="67">
        <f t="shared" si="138"/>
        <v>49988769</v>
      </c>
      <c r="J339" s="146">
        <f t="shared" si="138"/>
        <v>0</v>
      </c>
      <c r="K339" s="68">
        <f t="shared" si="138"/>
        <v>38920190</v>
      </c>
    </row>
    <row r="340" spans="1:11" ht="51">
      <c r="A340" s="16" t="s">
        <v>169</v>
      </c>
      <c r="B340" s="17" t="s">
        <v>170</v>
      </c>
      <c r="C340" s="69">
        <f t="shared" ref="C340:K340" si="139">C341+C344+C347+C348+C349</f>
        <v>84463976</v>
      </c>
      <c r="D340" s="69">
        <f t="shared" si="139"/>
        <v>72173779</v>
      </c>
      <c r="E340" s="69">
        <f t="shared" si="139"/>
        <v>84463976</v>
      </c>
      <c r="F340" s="69">
        <f t="shared" si="139"/>
        <v>72156444</v>
      </c>
      <c r="G340" s="69">
        <f t="shared" si="139"/>
        <v>49988769</v>
      </c>
      <c r="H340" s="69">
        <f t="shared" si="139"/>
        <v>49988769</v>
      </c>
      <c r="I340" s="69">
        <f t="shared" si="139"/>
        <v>49988769</v>
      </c>
      <c r="J340" s="75">
        <f>J341+J344+J347+J348+J349</f>
        <v>0</v>
      </c>
      <c r="K340" s="70">
        <f t="shared" si="139"/>
        <v>38916004</v>
      </c>
    </row>
    <row r="341" spans="1:11" ht="25.5">
      <c r="A341" s="36" t="s">
        <v>171</v>
      </c>
      <c r="B341" s="21" t="s">
        <v>172</v>
      </c>
      <c r="C341" s="71">
        <f>C342+C343</f>
        <v>25432866</v>
      </c>
      <c r="D341" s="71">
        <f>D342+D343</f>
        <v>19605889</v>
      </c>
      <c r="E341" s="71">
        <f t="shared" ref="E341:K341" si="140">E342+E343</f>
        <v>25432866</v>
      </c>
      <c r="F341" s="71">
        <f t="shared" si="140"/>
        <v>19605889</v>
      </c>
      <c r="G341" s="71">
        <f t="shared" si="140"/>
        <v>5470228</v>
      </c>
      <c r="H341" s="71">
        <f t="shared" si="140"/>
        <v>5470228</v>
      </c>
      <c r="I341" s="71">
        <f t="shared" si="140"/>
        <v>5470228</v>
      </c>
      <c r="J341" s="86">
        <f>J342+J343</f>
        <v>0</v>
      </c>
      <c r="K341" s="72">
        <f t="shared" si="140"/>
        <v>316480</v>
      </c>
    </row>
    <row r="342" spans="1:11" ht="25.5" hidden="1">
      <c r="A342" s="24" t="s">
        <v>173</v>
      </c>
      <c r="B342" s="25" t="s">
        <v>174</v>
      </c>
      <c r="C342" s="25"/>
      <c r="D342" s="89"/>
      <c r="E342" s="79"/>
      <c r="F342" s="79"/>
      <c r="G342" s="79"/>
      <c r="H342" s="89"/>
      <c r="I342" s="79"/>
      <c r="J342" s="93">
        <f>G342-I342</f>
        <v>0</v>
      </c>
      <c r="K342" s="85"/>
    </row>
    <row r="343" spans="1:11" ht="25.5">
      <c r="A343" s="24" t="s">
        <v>175</v>
      </c>
      <c r="B343" s="25" t="s">
        <v>176</v>
      </c>
      <c r="C343" s="79">
        <f>'[1]70,03,30,bl'!J9+'[1]70,03,30,bl'!J54+'[1]70,03,30,bl'!J52</f>
        <v>25432866</v>
      </c>
      <c r="D343" s="79">
        <f>'[1]70,03,30,bl'!K9+'[1]70,03,30,bl'!K54+'[1]70,03,30,bl'!K52</f>
        <v>19605889</v>
      </c>
      <c r="E343" s="79">
        <f>'[1]70,03,30,bl'!L9+'[1]70,03,30,bl'!L54+'[1]70,03,30,bl'!L52</f>
        <v>25432866</v>
      </c>
      <c r="F343" s="79">
        <f>'[1]70,03,30,bl'!M9+'[1]70,03,30,bl'!M54+'[1]70,03,30,bl'!M52</f>
        <v>19605889</v>
      </c>
      <c r="G343" s="79">
        <f>'[1]70,03,30,bl'!N9+'[1]70,03,30,bl'!N54+'[1]70,03,30,bl'!N52</f>
        <v>5470228</v>
      </c>
      <c r="H343" s="79">
        <f>'[1]70,03,30,bl'!O9+'[1]70,03,30,bl'!O54+'[1]70,03,30,bl'!O52</f>
        <v>5470228</v>
      </c>
      <c r="I343" s="79">
        <f>'[1]70,03,30,bl'!P9+'[1]70,03,30,bl'!P54+'[1]70,03,30,bl'!P52</f>
        <v>5470228</v>
      </c>
      <c r="J343" s="93">
        <f>'[1]70,03,30,bl'!Q9+'[1]70,03,30,bl'!Q54+'[1]70,03,30,bl'!Q52</f>
        <v>0</v>
      </c>
      <c r="K343" s="142">
        <f>'[1]70,03,30,bl'!R9+'[1]70,03,30,bl'!R54+'[1]70,03,30,bl'!R52</f>
        <v>316480</v>
      </c>
    </row>
    <row r="344" spans="1:11" ht="38.25">
      <c r="A344" s="36" t="s">
        <v>311</v>
      </c>
      <c r="B344" s="21" t="s">
        <v>178</v>
      </c>
      <c r="C344" s="71">
        <f>C345+C346</f>
        <v>32909000</v>
      </c>
      <c r="D344" s="71">
        <f>D345+D346</f>
        <v>32685000</v>
      </c>
      <c r="E344" s="71">
        <f>E345+E346</f>
        <v>32909000</v>
      </c>
      <c r="F344" s="71">
        <f t="shared" ref="F344:K344" si="141">F345+F346</f>
        <v>32685000</v>
      </c>
      <c r="G344" s="71">
        <f t="shared" si="141"/>
        <v>27629056</v>
      </c>
      <c r="H344" s="71">
        <f t="shared" si="141"/>
        <v>27629056</v>
      </c>
      <c r="I344" s="71">
        <f t="shared" si="141"/>
        <v>27629056</v>
      </c>
      <c r="J344" s="86">
        <f t="shared" si="141"/>
        <v>0</v>
      </c>
      <c r="K344" s="72">
        <f t="shared" si="141"/>
        <v>-7970</v>
      </c>
    </row>
    <row r="345" spans="1:11" ht="25.5">
      <c r="A345" s="24" t="s">
        <v>179</v>
      </c>
      <c r="B345" s="25" t="s">
        <v>180</v>
      </c>
      <c r="C345" s="140">
        <f>E345</f>
        <v>32909000</v>
      </c>
      <c r="D345" s="89">
        <f>F345</f>
        <v>32685000</v>
      </c>
      <c r="E345" s="79">
        <f>'[1]70,05,01'!L21</f>
        <v>32909000</v>
      </c>
      <c r="F345" s="79">
        <f>'[1]70,05,01'!M21</f>
        <v>32685000</v>
      </c>
      <c r="G345" s="79">
        <f>'[1]70,05,01'!N21</f>
        <v>27629056</v>
      </c>
      <c r="H345" s="79">
        <f>'[1]70,05,01'!O21</f>
        <v>27629056</v>
      </c>
      <c r="I345" s="79">
        <f>'[1]70,05,01'!P21</f>
        <v>27629056</v>
      </c>
      <c r="J345" s="93">
        <f>'[1]70,05,01'!Q21</f>
        <v>0</v>
      </c>
      <c r="K345" s="142">
        <f>'[1]70,05,01'!R21</f>
        <v>-7970</v>
      </c>
    </row>
    <row r="346" spans="1:11" ht="25.5" hidden="1">
      <c r="A346" s="24" t="s">
        <v>181</v>
      </c>
      <c r="B346" s="25" t="s">
        <v>182</v>
      </c>
      <c r="C346" s="132">
        <f>D346</f>
        <v>0</v>
      </c>
      <c r="D346" s="89">
        <f>F346</f>
        <v>0</v>
      </c>
      <c r="E346" s="79"/>
      <c r="F346" s="79"/>
      <c r="G346" s="79"/>
      <c r="H346" s="89"/>
      <c r="I346" s="79"/>
      <c r="J346" s="93">
        <f>G346-I346</f>
        <v>0</v>
      </c>
      <c r="K346" s="85"/>
    </row>
    <row r="347" spans="1:11" ht="27.75" customHeight="1">
      <c r="A347" s="24" t="s">
        <v>183</v>
      </c>
      <c r="B347" s="25" t="s">
        <v>184</v>
      </c>
      <c r="C347" s="79">
        <f>'[1]70,06'!J19</f>
        <v>8132300</v>
      </c>
      <c r="D347" s="79">
        <f>'[1]70,06'!K19</f>
        <v>9681135</v>
      </c>
      <c r="E347" s="79">
        <f>'[1]70,06'!L19</f>
        <v>8132300</v>
      </c>
      <c r="F347" s="79">
        <f>'[1]70,06'!M19</f>
        <v>9663800</v>
      </c>
      <c r="G347" s="79">
        <f>'[1]70,06'!N19</f>
        <v>9028591</v>
      </c>
      <c r="H347" s="79">
        <f>'[1]70,06'!O19</f>
        <v>9028591</v>
      </c>
      <c r="I347" s="79">
        <f>'[1]70,06'!P19</f>
        <v>9028591</v>
      </c>
      <c r="J347" s="93">
        <f>'[1]70,06'!Q19</f>
        <v>0</v>
      </c>
      <c r="K347" s="142">
        <f>'[1]70,06'!R19</f>
        <v>10291289</v>
      </c>
    </row>
    <row r="348" spans="1:11" ht="25.5" hidden="1">
      <c r="A348" s="24" t="s">
        <v>185</v>
      </c>
      <c r="B348" s="25" t="s">
        <v>186</v>
      </c>
      <c r="C348" s="132">
        <f>D348</f>
        <v>0</v>
      </c>
      <c r="D348" s="141"/>
      <c r="E348" s="79"/>
      <c r="F348" s="79"/>
      <c r="G348" s="79"/>
      <c r="H348" s="89"/>
      <c r="I348" s="79"/>
      <c r="J348" s="93">
        <f>G348-I348</f>
        <v>0</v>
      </c>
      <c r="K348" s="85"/>
    </row>
    <row r="349" spans="1:11" ht="25.5">
      <c r="A349" s="24" t="s">
        <v>187</v>
      </c>
      <c r="B349" s="25" t="s">
        <v>188</v>
      </c>
      <c r="C349" s="140">
        <f>E349</f>
        <v>17989810</v>
      </c>
      <c r="D349" s="89">
        <f>F349</f>
        <v>10201755</v>
      </c>
      <c r="E349" s="79">
        <f>'[1]70,50'!L40+'[1]70,50,,C.N.-W'!L8+'[1]70.50. 45VECHI'!L8+'[1]70,50 UAT55'!L8+'[1]70,50 UAT55'!L40+'[1]70,50 UAT55'!L46+'[1]70,50 UAT55'!L30+'[1]70,50 UAT55'!L59+'[1]70,50 UAT55'!L65+'[1]70,50,,C.N.-W'!M27</f>
        <v>17989810</v>
      </c>
      <c r="F349" s="79">
        <f>'[1]70,50'!M40+'[1]70,50,,C.N.-W'!M8+'[1]70.50. 45VECHI'!M8+'[1]70,50 UAT55'!M8+'[1]70,50 UAT55'!M40+'[1]70,50 UAT55'!M46+'[1]70,50 UAT55'!M30+'[1]70,50 UAT55'!M59+'[1]70,50 UAT55'!M65+'[1]70,50,,C.N.-W'!N27</f>
        <v>10201755</v>
      </c>
      <c r="G349" s="79">
        <f>'[1]70,50'!N40+'[1]70,50,,C.N.-W'!N8+'[1]70.50. 45VECHI'!N8+'[1]70,50 UAT55'!N8+'[1]70,50 UAT55'!N40+'[1]70,50 UAT55'!N46+'[1]70,50 UAT55'!N30+'[1]70,50 UAT55'!N59+'[1]70,50 UAT55'!N65+'[1]70,50,,C.N.-W'!O27</f>
        <v>7860894</v>
      </c>
      <c r="H349" s="79">
        <f>'[1]70,50'!O40+'[1]70,50,,C.N.-W'!O8+'[1]70.50. 45VECHI'!O8+'[1]70,50 UAT55'!O8+'[1]70,50 UAT55'!O40+'[1]70,50 UAT55'!O46+'[1]70,50 UAT55'!O30+'[1]70,50 UAT55'!O59+'[1]70,50 UAT55'!O65+'[1]70,50,,C.N.-W'!P27</f>
        <v>7860894</v>
      </c>
      <c r="I349" s="79">
        <f>'[1]70,50'!P40+'[1]70,50,,C.N.-W'!P8+'[1]70.50. 45VECHI'!P8+'[1]70,50 UAT55'!P8+'[1]70,50 UAT55'!P40+'[1]70,50 UAT55'!P46+'[1]70,50 UAT55'!P30+'[1]70,50 UAT55'!P59+'[1]70,50 UAT55'!P65+'[1]70,50,,C.N.-W'!Q27</f>
        <v>7860894</v>
      </c>
      <c r="J349" s="93">
        <f>'[1]70,50'!Q40+'[1]70,50,,C.N.-W'!Q8+'[1]70.50. 45VECHI'!Q8+'[1]70,50 UAT55'!Q8+'[1]70,50 UAT55'!Q40+'[1]70,50 UAT55'!Q46+'[1]70,50 UAT55'!Q30+'[1]70,50 UAT55'!Q59+'[1]70,50 UAT55'!Q65+'[1]70,50,,C.N.-W'!R27</f>
        <v>0</v>
      </c>
      <c r="K349" s="142">
        <f>'[1]70,50'!R40+'[1]70,50,,C.N.-W'!R8+'[1]70.50. 45VECHI'!R8+'[1]70,50 UAT55'!R8+'[1]70,50 UAT55'!R40+'[1]70,50 UAT55'!R46+'[1]70,50 UAT55'!R30+'[1]70,50 UAT55'!R59+'[1]70,50 UAT55'!R65+'[1]70,50,,C.N.-W'!S27</f>
        <v>28316205</v>
      </c>
    </row>
    <row r="350" spans="1:11" ht="25.5">
      <c r="A350" s="16" t="s">
        <v>189</v>
      </c>
      <c r="B350" s="17" t="s">
        <v>190</v>
      </c>
      <c r="C350" s="137">
        <f>C351+C352+C355+C356</f>
        <v>5000</v>
      </c>
      <c r="D350" s="137">
        <f>D351+D352+D355+D356</f>
        <v>5000</v>
      </c>
      <c r="E350" s="69">
        <f>E351+E352+E355+E356</f>
        <v>5000</v>
      </c>
      <c r="F350" s="69">
        <f t="shared" ref="F350:K350" si="142">F351+F352+F355+F356</f>
        <v>5000</v>
      </c>
      <c r="G350" s="69">
        <f t="shared" si="142"/>
        <v>0</v>
      </c>
      <c r="H350" s="69">
        <f t="shared" si="142"/>
        <v>0</v>
      </c>
      <c r="I350" s="69">
        <f t="shared" si="142"/>
        <v>0</v>
      </c>
      <c r="J350" s="75">
        <f t="shared" si="142"/>
        <v>0</v>
      </c>
      <c r="K350" s="70">
        <f t="shared" si="142"/>
        <v>4186</v>
      </c>
    </row>
    <row r="351" spans="1:11" ht="15" hidden="1">
      <c r="A351" s="24" t="s">
        <v>191</v>
      </c>
      <c r="B351" s="35" t="s">
        <v>192</v>
      </c>
      <c r="C351" s="134">
        <f>E351</f>
        <v>0</v>
      </c>
      <c r="D351" s="89">
        <f>F351</f>
        <v>0</v>
      </c>
      <c r="E351" s="78">
        <f>'[1]74,03'!L8</f>
        <v>0</v>
      </c>
      <c r="F351" s="78">
        <f>'[1]74,03'!M8</f>
        <v>0</v>
      </c>
      <c r="G351" s="78">
        <f>'[1]74,03'!N8</f>
        <v>0</v>
      </c>
      <c r="H351" s="78">
        <f>'[1]74,03'!O8</f>
        <v>0</v>
      </c>
      <c r="I351" s="78">
        <f>'[1]74,03'!P8</f>
        <v>0</v>
      </c>
      <c r="J351" s="148">
        <f>'[1]74,03'!Q8</f>
        <v>0</v>
      </c>
      <c r="K351" s="84">
        <f>'[1]74,03'!R8</f>
        <v>0</v>
      </c>
    </row>
    <row r="352" spans="1:11" ht="27" customHeight="1">
      <c r="A352" s="20" t="s">
        <v>312</v>
      </c>
      <c r="B352" s="21" t="s">
        <v>194</v>
      </c>
      <c r="C352" s="21"/>
      <c r="D352" s="71">
        <f>D353+D354</f>
        <v>0</v>
      </c>
      <c r="E352" s="71">
        <f t="shared" ref="E352:K352" si="143">E353+E354</f>
        <v>0</v>
      </c>
      <c r="F352" s="71">
        <f t="shared" si="143"/>
        <v>0</v>
      </c>
      <c r="G352" s="71">
        <f t="shared" si="143"/>
        <v>0</v>
      </c>
      <c r="H352" s="71">
        <f t="shared" si="143"/>
        <v>0</v>
      </c>
      <c r="I352" s="71">
        <f t="shared" si="143"/>
        <v>0</v>
      </c>
      <c r="J352" s="86">
        <f t="shared" si="143"/>
        <v>0</v>
      </c>
      <c r="K352" s="72">
        <f t="shared" si="143"/>
        <v>0</v>
      </c>
    </row>
    <row r="353" spans="1:11" ht="25.5" hidden="1">
      <c r="A353" s="24" t="s">
        <v>195</v>
      </c>
      <c r="B353" s="25" t="s">
        <v>196</v>
      </c>
      <c r="C353" s="25"/>
      <c r="D353" s="89"/>
      <c r="E353" s="79"/>
      <c r="F353" s="79"/>
      <c r="G353" s="79"/>
      <c r="H353" s="79"/>
      <c r="I353" s="79"/>
      <c r="J353" s="93">
        <f>G353-I353</f>
        <v>0</v>
      </c>
      <c r="K353" s="85"/>
    </row>
    <row r="354" spans="1:11" ht="25.5" hidden="1">
      <c r="A354" s="24" t="s">
        <v>197</v>
      </c>
      <c r="B354" s="25" t="s">
        <v>198</v>
      </c>
      <c r="C354" s="25"/>
      <c r="D354" s="89"/>
      <c r="E354" s="79"/>
      <c r="F354" s="79"/>
      <c r="G354" s="79"/>
      <c r="H354" s="79"/>
      <c r="I354" s="79"/>
      <c r="J354" s="93">
        <f>G354-I354</f>
        <v>0</v>
      </c>
      <c r="K354" s="85"/>
    </row>
    <row r="355" spans="1:11" ht="25.5" hidden="1">
      <c r="A355" s="24" t="s">
        <v>199</v>
      </c>
      <c r="B355" s="25" t="s">
        <v>200</v>
      </c>
      <c r="C355" s="25"/>
      <c r="D355" s="79"/>
      <c r="E355" s="79"/>
      <c r="F355" s="79"/>
      <c r="G355" s="79"/>
      <c r="H355" s="79"/>
      <c r="I355" s="79"/>
      <c r="J355" s="93">
        <f>G355-I355</f>
        <v>0</v>
      </c>
      <c r="K355" s="85"/>
    </row>
    <row r="356" spans="1:11" ht="25.5">
      <c r="A356" s="164" t="s">
        <v>324</v>
      </c>
      <c r="B356" s="25" t="s">
        <v>201</v>
      </c>
      <c r="C356" s="139">
        <f>E356</f>
        <v>5000</v>
      </c>
      <c r="D356" s="138">
        <f>F356</f>
        <v>5000</v>
      </c>
      <c r="E356" s="79">
        <f>'[1]74,074'!M9</f>
        <v>5000</v>
      </c>
      <c r="F356" s="79">
        <f>'[1]74,074'!N9</f>
        <v>5000</v>
      </c>
      <c r="G356" s="79">
        <f>'[1]74,074'!O9</f>
        <v>0</v>
      </c>
      <c r="H356" s="79">
        <f>'[1]74,074'!P9</f>
        <v>0</v>
      </c>
      <c r="I356" s="79">
        <f>'[1]74,074'!Q9</f>
        <v>0</v>
      </c>
      <c r="J356" s="93">
        <f>'[1]74,074'!R9</f>
        <v>0</v>
      </c>
      <c r="K356" s="142">
        <f>'[1]74,074'!S9</f>
        <v>4186</v>
      </c>
    </row>
    <row r="357" spans="1:11" ht="25.5">
      <c r="A357" s="12" t="s">
        <v>313</v>
      </c>
      <c r="B357" s="13" t="s">
        <v>203</v>
      </c>
      <c r="C357" s="67">
        <f>C358+C364+C368+C373+C381</f>
        <v>87319140</v>
      </c>
      <c r="D357" s="67">
        <f>D358+D364+D368+D373+D381</f>
        <v>64730377</v>
      </c>
      <c r="E357" s="67">
        <f t="shared" ref="E357:K357" si="144">E358+E364+E368+E373+E381</f>
        <v>87319140</v>
      </c>
      <c r="F357" s="67">
        <f t="shared" si="144"/>
        <v>64730377</v>
      </c>
      <c r="G357" s="67">
        <f t="shared" si="144"/>
        <v>13942548</v>
      </c>
      <c r="H357" s="67">
        <f t="shared" si="144"/>
        <v>13942548</v>
      </c>
      <c r="I357" s="67">
        <f t="shared" si="144"/>
        <v>13942548</v>
      </c>
      <c r="J357" s="146">
        <f>J358+J364+J368+J373+J381</f>
        <v>0</v>
      </c>
      <c r="K357" s="68">
        <f t="shared" si="144"/>
        <v>45168147</v>
      </c>
    </row>
    <row r="358" spans="1:11" ht="38.25" hidden="1">
      <c r="A358" s="16" t="s">
        <v>204</v>
      </c>
      <c r="B358" s="17" t="s">
        <v>205</v>
      </c>
      <c r="C358" s="107"/>
      <c r="D358" s="69">
        <f>D359</f>
        <v>0</v>
      </c>
      <c r="E358" s="69">
        <f t="shared" ref="E358:K358" si="145">E359</f>
        <v>0</v>
      </c>
      <c r="F358" s="69">
        <f t="shared" si="145"/>
        <v>0</v>
      </c>
      <c r="G358" s="69">
        <f t="shared" si="145"/>
        <v>0</v>
      </c>
      <c r="H358" s="69">
        <f t="shared" si="145"/>
        <v>0</v>
      </c>
      <c r="I358" s="69">
        <f t="shared" si="145"/>
        <v>0</v>
      </c>
      <c r="J358" s="75">
        <f t="shared" si="145"/>
        <v>0</v>
      </c>
      <c r="K358" s="70">
        <f t="shared" si="145"/>
        <v>0</v>
      </c>
    </row>
    <row r="359" spans="1:11" ht="51" hidden="1">
      <c r="A359" s="36" t="s">
        <v>289</v>
      </c>
      <c r="B359" s="21" t="s">
        <v>207</v>
      </c>
      <c r="C359" s="108"/>
      <c r="D359" s="71">
        <f>D360+D361+D362+D363</f>
        <v>0</v>
      </c>
      <c r="E359" s="71">
        <f t="shared" ref="E359:K359" si="146">E360+E361+E362+E363</f>
        <v>0</v>
      </c>
      <c r="F359" s="71">
        <f t="shared" si="146"/>
        <v>0</v>
      </c>
      <c r="G359" s="71">
        <f t="shared" si="146"/>
        <v>0</v>
      </c>
      <c r="H359" s="71">
        <f t="shared" si="146"/>
        <v>0</v>
      </c>
      <c r="I359" s="71">
        <f t="shared" si="146"/>
        <v>0</v>
      </c>
      <c r="J359" s="86">
        <f>J360+J361+J362+J363</f>
        <v>0</v>
      </c>
      <c r="K359" s="72">
        <f t="shared" si="146"/>
        <v>0</v>
      </c>
    </row>
    <row r="360" spans="1:11" ht="25.5" hidden="1">
      <c r="A360" s="24" t="s">
        <v>208</v>
      </c>
      <c r="B360" s="25" t="s">
        <v>209</v>
      </c>
      <c r="C360" s="109"/>
      <c r="D360" s="89"/>
      <c r="E360" s="79"/>
      <c r="F360" s="79"/>
      <c r="G360" s="79"/>
      <c r="H360" s="90"/>
      <c r="I360" s="90"/>
      <c r="J360" s="151">
        <f>G360-I360</f>
        <v>0</v>
      </c>
      <c r="K360" s="85"/>
    </row>
    <row r="361" spans="1:11" ht="25.5" hidden="1">
      <c r="A361" s="24" t="s">
        <v>210</v>
      </c>
      <c r="B361" s="25" t="s">
        <v>211</v>
      </c>
      <c r="C361" s="109"/>
      <c r="D361" s="89"/>
      <c r="E361" s="79"/>
      <c r="F361" s="79"/>
      <c r="G361" s="79"/>
      <c r="H361" s="90"/>
      <c r="I361" s="90"/>
      <c r="J361" s="151">
        <f>G361-I361</f>
        <v>0</v>
      </c>
      <c r="K361" s="85"/>
    </row>
    <row r="362" spans="1:11" ht="25.5" hidden="1">
      <c r="A362" s="24" t="s">
        <v>212</v>
      </c>
      <c r="B362" s="25" t="s">
        <v>213</v>
      </c>
      <c r="C362" s="109"/>
      <c r="D362" s="89"/>
      <c r="E362" s="79"/>
      <c r="F362" s="79"/>
      <c r="G362" s="79"/>
      <c r="H362" s="90"/>
      <c r="I362" s="90"/>
      <c r="J362" s="151">
        <f>G362-I362</f>
        <v>0</v>
      </c>
      <c r="K362" s="85"/>
    </row>
    <row r="363" spans="1:11" ht="25.5" hidden="1">
      <c r="A363" s="24" t="s">
        <v>214</v>
      </c>
      <c r="B363" s="25" t="s">
        <v>215</v>
      </c>
      <c r="C363" s="109"/>
      <c r="D363" s="89"/>
      <c r="E363" s="79"/>
      <c r="F363" s="79"/>
      <c r="G363" s="79"/>
      <c r="H363" s="90"/>
      <c r="I363" s="90"/>
      <c r="J363" s="151">
        <f>G363-I363</f>
        <v>0</v>
      </c>
      <c r="K363" s="85"/>
    </row>
    <row r="364" spans="1:11" ht="25.5" hidden="1">
      <c r="A364" s="16" t="s">
        <v>314</v>
      </c>
      <c r="B364" s="17" t="s">
        <v>217</v>
      </c>
      <c r="C364" s="107"/>
      <c r="D364" s="69">
        <f>D365+D366+D367</f>
        <v>0</v>
      </c>
      <c r="E364" s="69">
        <f t="shared" ref="E364:K364" si="147">E365+E366+E367</f>
        <v>0</v>
      </c>
      <c r="F364" s="69">
        <f t="shared" si="147"/>
        <v>0</v>
      </c>
      <c r="G364" s="69">
        <f t="shared" si="147"/>
        <v>0</v>
      </c>
      <c r="H364" s="69">
        <f t="shared" si="147"/>
        <v>0</v>
      </c>
      <c r="I364" s="69">
        <f t="shared" si="147"/>
        <v>0</v>
      </c>
      <c r="J364" s="75">
        <f t="shared" si="147"/>
        <v>0</v>
      </c>
      <c r="K364" s="70">
        <f t="shared" si="147"/>
        <v>0</v>
      </c>
    </row>
    <row r="365" spans="1:11" ht="15" hidden="1">
      <c r="A365" s="24" t="s">
        <v>218</v>
      </c>
      <c r="B365" s="35" t="s">
        <v>219</v>
      </c>
      <c r="C365" s="110"/>
      <c r="D365" s="89"/>
      <c r="E365" s="79"/>
      <c r="F365" s="79"/>
      <c r="G365" s="79"/>
      <c r="H365" s="79"/>
      <c r="I365" s="79"/>
      <c r="J365" s="93">
        <f>G365-I365</f>
        <v>0</v>
      </c>
      <c r="K365" s="85"/>
    </row>
    <row r="366" spans="1:11" ht="15" hidden="1">
      <c r="A366" s="24" t="s">
        <v>220</v>
      </c>
      <c r="B366" s="25" t="s">
        <v>221</v>
      </c>
      <c r="C366" s="109"/>
      <c r="D366" s="89"/>
      <c r="E366" s="79"/>
      <c r="F366" s="79"/>
      <c r="G366" s="79"/>
      <c r="H366" s="79"/>
      <c r="I366" s="79"/>
      <c r="J366" s="93">
        <f>G366-I366</f>
        <v>0</v>
      </c>
      <c r="K366" s="85"/>
    </row>
    <row r="367" spans="1:11" ht="25.5" hidden="1">
      <c r="A367" s="24" t="s">
        <v>222</v>
      </c>
      <c r="B367" s="25" t="s">
        <v>223</v>
      </c>
      <c r="C367" s="109"/>
      <c r="D367" s="89"/>
      <c r="E367" s="79"/>
      <c r="F367" s="79"/>
      <c r="G367" s="79"/>
      <c r="H367" s="79"/>
      <c r="I367" s="79"/>
      <c r="J367" s="93">
        <f>G367-I367</f>
        <v>0</v>
      </c>
      <c r="K367" s="85"/>
    </row>
    <row r="368" spans="1:11" ht="38.25" hidden="1">
      <c r="A368" s="16" t="s">
        <v>315</v>
      </c>
      <c r="B368" s="17" t="s">
        <v>225</v>
      </c>
      <c r="C368" s="107"/>
      <c r="D368" s="69">
        <f>D369</f>
        <v>0</v>
      </c>
      <c r="E368" s="69">
        <f t="shared" ref="E368:K368" si="148">E369</f>
        <v>0</v>
      </c>
      <c r="F368" s="69">
        <f t="shared" si="148"/>
        <v>0</v>
      </c>
      <c r="G368" s="69">
        <f t="shared" si="148"/>
        <v>0</v>
      </c>
      <c r="H368" s="69">
        <f t="shared" si="148"/>
        <v>0</v>
      </c>
      <c r="I368" s="69">
        <f t="shared" si="148"/>
        <v>0</v>
      </c>
      <c r="J368" s="75">
        <f t="shared" si="148"/>
        <v>0</v>
      </c>
      <c r="K368" s="70">
        <f t="shared" si="148"/>
        <v>0</v>
      </c>
    </row>
    <row r="369" spans="1:11" ht="38.25" hidden="1">
      <c r="A369" s="36" t="s">
        <v>226</v>
      </c>
      <c r="B369" s="21" t="s">
        <v>227</v>
      </c>
      <c r="C369" s="108"/>
      <c r="D369" s="71">
        <f>D370+D371+D372</f>
        <v>0</v>
      </c>
      <c r="E369" s="71">
        <f t="shared" ref="E369:K369" si="149">E370+E371+E372</f>
        <v>0</v>
      </c>
      <c r="F369" s="71">
        <f t="shared" si="149"/>
        <v>0</v>
      </c>
      <c r="G369" s="71">
        <f t="shared" si="149"/>
        <v>0</v>
      </c>
      <c r="H369" s="71">
        <f t="shared" si="149"/>
        <v>0</v>
      </c>
      <c r="I369" s="71">
        <f t="shared" si="149"/>
        <v>0</v>
      </c>
      <c r="J369" s="86">
        <f>J370+J371+J372</f>
        <v>0</v>
      </c>
      <c r="K369" s="72">
        <f t="shared" si="149"/>
        <v>0</v>
      </c>
    </row>
    <row r="370" spans="1:11" ht="25.5" hidden="1">
      <c r="A370" s="24" t="s">
        <v>228</v>
      </c>
      <c r="B370" s="35" t="s">
        <v>229</v>
      </c>
      <c r="C370" s="110"/>
      <c r="D370" s="89"/>
      <c r="E370" s="79"/>
      <c r="F370" s="79"/>
      <c r="G370" s="79"/>
      <c r="H370" s="89"/>
      <c r="I370" s="79"/>
      <c r="J370" s="93">
        <f>G370-I370</f>
        <v>0</v>
      </c>
      <c r="K370" s="85"/>
    </row>
    <row r="371" spans="1:11" ht="25.5" hidden="1">
      <c r="A371" s="24" t="s">
        <v>230</v>
      </c>
      <c r="B371" s="35" t="s">
        <v>231</v>
      </c>
      <c r="C371" s="110"/>
      <c r="D371" s="89"/>
      <c r="E371" s="79"/>
      <c r="F371" s="79"/>
      <c r="G371" s="79"/>
      <c r="H371" s="89"/>
      <c r="I371" s="79"/>
      <c r="J371" s="93">
        <f>G371-I371</f>
        <v>0</v>
      </c>
      <c r="K371" s="85"/>
    </row>
    <row r="372" spans="1:11" ht="25.5" hidden="1">
      <c r="A372" s="24" t="s">
        <v>232</v>
      </c>
      <c r="B372" s="25" t="s">
        <v>233</v>
      </c>
      <c r="C372" s="109"/>
      <c r="D372" s="89"/>
      <c r="E372" s="79"/>
      <c r="F372" s="79"/>
      <c r="G372" s="79"/>
      <c r="H372" s="89"/>
      <c r="I372" s="79"/>
      <c r="J372" s="93">
        <f>G372-I372</f>
        <v>0</v>
      </c>
      <c r="K372" s="85"/>
    </row>
    <row r="373" spans="1:11" ht="24">
      <c r="A373" s="111" t="s">
        <v>234</v>
      </c>
      <c r="B373" s="17" t="s">
        <v>235</v>
      </c>
      <c r="C373" s="112">
        <f t="shared" ref="C373:K373" si="150">C374+C378+C380</f>
        <v>87319140</v>
      </c>
      <c r="D373" s="112">
        <f t="shared" si="150"/>
        <v>64730377</v>
      </c>
      <c r="E373" s="69">
        <f t="shared" si="150"/>
        <v>87319140</v>
      </c>
      <c r="F373" s="69">
        <f t="shared" si="150"/>
        <v>64730377</v>
      </c>
      <c r="G373" s="69">
        <f t="shared" si="150"/>
        <v>13942548</v>
      </c>
      <c r="H373" s="69">
        <f t="shared" si="150"/>
        <v>13942548</v>
      </c>
      <c r="I373" s="69">
        <f t="shared" si="150"/>
        <v>13942548</v>
      </c>
      <c r="J373" s="75">
        <f>J374+J378+J380</f>
        <v>0</v>
      </c>
      <c r="K373" s="70">
        <f t="shared" si="150"/>
        <v>45168147</v>
      </c>
    </row>
    <row r="374" spans="1:11" ht="25.5">
      <c r="A374" s="36" t="s">
        <v>236</v>
      </c>
      <c r="B374" s="21" t="s">
        <v>237</v>
      </c>
      <c r="C374" s="113">
        <f t="shared" ref="C374:K374" si="151">C375+C376+C377</f>
        <v>83104860</v>
      </c>
      <c r="D374" s="113">
        <f t="shared" si="151"/>
        <v>60942157</v>
      </c>
      <c r="E374" s="71">
        <f t="shared" si="151"/>
        <v>83104860</v>
      </c>
      <c r="F374" s="71">
        <f t="shared" si="151"/>
        <v>60942157</v>
      </c>
      <c r="G374" s="71">
        <f t="shared" si="151"/>
        <v>11310686</v>
      </c>
      <c r="H374" s="71">
        <f t="shared" si="151"/>
        <v>11310686</v>
      </c>
      <c r="I374" s="71">
        <f t="shared" si="151"/>
        <v>11310686</v>
      </c>
      <c r="J374" s="86">
        <f>J375+J376+J377</f>
        <v>0</v>
      </c>
      <c r="K374" s="72">
        <f t="shared" si="151"/>
        <v>45144347</v>
      </c>
    </row>
    <row r="375" spans="1:11" ht="25.5">
      <c r="A375" s="24" t="s">
        <v>238</v>
      </c>
      <c r="B375" s="25" t="s">
        <v>239</v>
      </c>
      <c r="C375" s="132">
        <f t="shared" ref="C375:D377" si="152">E375</f>
        <v>32974860</v>
      </c>
      <c r="D375" s="89">
        <f t="shared" si="152"/>
        <v>15915157</v>
      </c>
      <c r="E375" s="79">
        <f>'[1]84,03,01'!L14+'[1]84 pasarela'!L8</f>
        <v>32974860</v>
      </c>
      <c r="F375" s="79">
        <f>'[1]84,03,01'!M14+'[1]84 pasarela'!M8</f>
        <v>15915157</v>
      </c>
      <c r="G375" s="79">
        <f>'[1]84,03,01'!N14+'[1]84 pasarela'!N8</f>
        <v>2032321</v>
      </c>
      <c r="H375" s="79">
        <f>'[1]84,03,01'!O14+'[1]84 pasarela'!O8</f>
        <v>2032321</v>
      </c>
      <c r="I375" s="79">
        <f>'[1]84,03,01'!P14+'[1]84 pasarela'!P8</f>
        <v>2032321</v>
      </c>
      <c r="J375" s="93">
        <f>'[1]84,03,01'!Q14+'[1]84 pasarela'!Q8</f>
        <v>0</v>
      </c>
      <c r="K375" s="142">
        <f>'[1]84,03,01'!R14+'[1]84 pasarela'!R8</f>
        <v>27737296</v>
      </c>
    </row>
    <row r="376" spans="1:11" ht="25.5">
      <c r="A376" s="24" t="s">
        <v>240</v>
      </c>
      <c r="B376" s="25" t="s">
        <v>241</v>
      </c>
      <c r="C376" s="132">
        <f>E376</f>
        <v>32260000</v>
      </c>
      <c r="D376" s="132">
        <f>F376</f>
        <v>32240000</v>
      </c>
      <c r="E376" s="79">
        <f>'[1]84,03,02'!L19+'[1]84 term  (2)'!L11+'[1]84 term  (2)'!L19</f>
        <v>32260000</v>
      </c>
      <c r="F376" s="79">
        <f>'[1]84,03,02'!M19+'[1]84 term  (2)'!M11+'[1]84 term  (2)'!M19</f>
        <v>32240000</v>
      </c>
      <c r="G376" s="79">
        <f>'[1]84,03,02'!N19+'[1]84 term  (2)'!N11+'[1]84 term  (2)'!N19</f>
        <v>1085379</v>
      </c>
      <c r="H376" s="79">
        <f>'[1]84,03,02'!O19+'[1]84 term  (2)'!O11+'[1]84 term  (2)'!O19</f>
        <v>1085379</v>
      </c>
      <c r="I376" s="79">
        <f>'[1]84,03,02'!P19+'[1]84 term  (2)'!P11+'[1]84 term  (2)'!P19</f>
        <v>1085379</v>
      </c>
      <c r="J376" s="93">
        <f>'[1]84,03,02'!Q19+'[1]84 term  (2)'!Q11+'[1]84 term  (2)'!Q19</f>
        <v>0</v>
      </c>
      <c r="K376" s="142">
        <f>'[1]84,03,02'!R19+'[1]84 term  (2)'!R11+'[1]84 term  (2)'!R19</f>
        <v>9546856</v>
      </c>
    </row>
    <row r="377" spans="1:11" ht="25.5">
      <c r="A377" s="24" t="s">
        <v>242</v>
      </c>
      <c r="B377" s="25" t="s">
        <v>243</v>
      </c>
      <c r="C377" s="132">
        <f t="shared" si="152"/>
        <v>17870000</v>
      </c>
      <c r="D377" s="89">
        <f>F377</f>
        <v>12787000</v>
      </c>
      <c r="E377" s="79">
        <f>'[1]84,03,03'!L22</f>
        <v>17870000</v>
      </c>
      <c r="F377" s="79">
        <f>'[1]84,03,03'!M22</f>
        <v>12787000</v>
      </c>
      <c r="G377" s="79">
        <f>'[1]84,03,03'!N22</f>
        <v>8192986</v>
      </c>
      <c r="H377" s="79">
        <f>'[1]84,03,03'!O22</f>
        <v>8192986</v>
      </c>
      <c r="I377" s="79">
        <f>'[1]84,03,03'!P22</f>
        <v>8192986</v>
      </c>
      <c r="J377" s="93">
        <f>'[1]84,03,03'!Q22</f>
        <v>0</v>
      </c>
      <c r="K377" s="142">
        <f>'[1]84,03,03'!R22</f>
        <v>7860195</v>
      </c>
    </row>
    <row r="378" spans="1:11" ht="15" hidden="1">
      <c r="A378" s="114" t="s">
        <v>244</v>
      </c>
      <c r="B378" s="21" t="s">
        <v>245</v>
      </c>
      <c r="C378" s="167"/>
      <c r="D378" s="143">
        <f>D379</f>
        <v>0</v>
      </c>
      <c r="E378" s="143">
        <f t="shared" ref="E378:K378" si="153">E379</f>
        <v>0</v>
      </c>
      <c r="F378" s="143">
        <f t="shared" si="153"/>
        <v>0</v>
      </c>
      <c r="G378" s="143">
        <f t="shared" si="153"/>
        <v>0</v>
      </c>
      <c r="H378" s="143">
        <f t="shared" si="153"/>
        <v>0</v>
      </c>
      <c r="I378" s="143">
        <f t="shared" si="153"/>
        <v>0</v>
      </c>
      <c r="J378" s="154">
        <f t="shared" si="153"/>
        <v>0</v>
      </c>
      <c r="K378" s="144">
        <f t="shared" si="153"/>
        <v>0</v>
      </c>
    </row>
    <row r="379" spans="1:11" ht="25.5" hidden="1">
      <c r="A379" s="24" t="s">
        <v>246</v>
      </c>
      <c r="B379" s="25" t="s">
        <v>247</v>
      </c>
      <c r="C379" s="136"/>
      <c r="D379" s="89"/>
      <c r="E379" s="79"/>
      <c r="F379" s="79"/>
      <c r="G379" s="79"/>
      <c r="H379" s="115"/>
      <c r="I379" s="79"/>
      <c r="J379" s="93">
        <f>G379-I379</f>
        <v>0</v>
      </c>
      <c r="K379" s="85"/>
    </row>
    <row r="380" spans="1:11" ht="26.25" thickBot="1">
      <c r="A380" s="165" t="s">
        <v>248</v>
      </c>
      <c r="B380" s="166" t="s">
        <v>249</v>
      </c>
      <c r="C380" s="124">
        <f>'[1]84,50'!J8</f>
        <v>4214280</v>
      </c>
      <c r="D380" s="124">
        <f>'[1]84,50'!K8</f>
        <v>3788220</v>
      </c>
      <c r="E380" s="124">
        <f>'[1]84,50'!L8</f>
        <v>4214280</v>
      </c>
      <c r="F380" s="124">
        <f>'[1]84,50'!M8</f>
        <v>3788220</v>
      </c>
      <c r="G380" s="124">
        <f>'[1]84,50'!N8</f>
        <v>2631862</v>
      </c>
      <c r="H380" s="124">
        <f>'[1]84,50'!O8</f>
        <v>2631862</v>
      </c>
      <c r="I380" s="124">
        <f>'[1]84,50'!P8</f>
        <v>2631862</v>
      </c>
      <c r="J380" s="168">
        <f>'[1]84,50'!Q8</f>
        <v>0</v>
      </c>
      <c r="K380" s="169">
        <f>'[1]84,50'!R8</f>
        <v>23800</v>
      </c>
    </row>
    <row r="381" spans="1:11" ht="33.75" hidden="1">
      <c r="A381" s="155" t="s">
        <v>316</v>
      </c>
      <c r="B381" s="156" t="s">
        <v>251</v>
      </c>
      <c r="C381" s="156"/>
      <c r="D381" s="157">
        <f>D382+D383+D384+D385+D386</f>
        <v>0</v>
      </c>
      <c r="E381" s="157">
        <f t="shared" ref="E381:J381" si="154">E382+E383+E384+E385+E386</f>
        <v>0</v>
      </c>
      <c r="F381" s="157">
        <f t="shared" si="154"/>
        <v>0</v>
      </c>
      <c r="G381" s="157">
        <f t="shared" si="154"/>
        <v>0</v>
      </c>
      <c r="H381" s="157">
        <f t="shared" si="154"/>
        <v>0</v>
      </c>
      <c r="I381" s="157">
        <f t="shared" si="154"/>
        <v>0</v>
      </c>
      <c r="J381" s="158">
        <f t="shared" si="154"/>
        <v>0</v>
      </c>
      <c r="K381" s="159">
        <f>K382+K383+K384+K385+K386</f>
        <v>0</v>
      </c>
    </row>
    <row r="382" spans="1:11" ht="15" hidden="1">
      <c r="A382" s="24" t="s">
        <v>252</v>
      </c>
      <c r="B382" s="25" t="s">
        <v>253</v>
      </c>
      <c r="C382" s="25"/>
      <c r="D382" s="89"/>
      <c r="E382" s="79"/>
      <c r="F382" s="79"/>
      <c r="G382" s="79"/>
      <c r="H382" s="115"/>
      <c r="I382" s="79"/>
      <c r="J382" s="93">
        <f>G382-I382</f>
        <v>0</v>
      </c>
      <c r="K382" s="85"/>
    </row>
    <row r="383" spans="1:11" ht="15" hidden="1">
      <c r="A383" s="24" t="s">
        <v>254</v>
      </c>
      <c r="B383" s="25" t="s">
        <v>255</v>
      </c>
      <c r="C383" s="25"/>
      <c r="D383" s="89"/>
      <c r="E383" s="79"/>
      <c r="F383" s="79"/>
      <c r="G383" s="79"/>
      <c r="H383" s="115"/>
      <c r="I383" s="79"/>
      <c r="J383" s="93">
        <f>G383-I383</f>
        <v>0</v>
      </c>
      <c r="K383" s="85"/>
    </row>
    <row r="384" spans="1:11" ht="15" hidden="1">
      <c r="A384" s="24" t="s">
        <v>256</v>
      </c>
      <c r="B384" s="25" t="s">
        <v>257</v>
      </c>
      <c r="C384" s="25"/>
      <c r="D384" s="89"/>
      <c r="E384" s="79"/>
      <c r="F384" s="79"/>
      <c r="G384" s="79"/>
      <c r="H384" s="115"/>
      <c r="I384" s="79"/>
      <c r="J384" s="93">
        <f>G384-I384</f>
        <v>0</v>
      </c>
      <c r="K384" s="85"/>
    </row>
    <row r="385" spans="1:11" ht="25.5" hidden="1">
      <c r="A385" s="24" t="s">
        <v>294</v>
      </c>
      <c r="B385" s="25" t="s">
        <v>259</v>
      </c>
      <c r="C385" s="25"/>
      <c r="D385" s="89"/>
      <c r="E385" s="79"/>
      <c r="F385" s="79"/>
      <c r="G385" s="79"/>
      <c r="H385" s="115"/>
      <c r="I385" s="79"/>
      <c r="J385" s="93">
        <f>G385-I385</f>
        <v>0</v>
      </c>
      <c r="K385" s="85"/>
    </row>
    <row r="386" spans="1:11" ht="15" hidden="1">
      <c r="A386" s="24" t="s">
        <v>260</v>
      </c>
      <c r="B386" s="25" t="s">
        <v>261</v>
      </c>
      <c r="C386" s="25"/>
      <c r="D386" s="89"/>
      <c r="E386" s="79"/>
      <c r="F386" s="79"/>
      <c r="G386" s="79"/>
      <c r="H386" s="115"/>
      <c r="I386" s="79"/>
      <c r="J386" s="93">
        <f>G386-I386</f>
        <v>0</v>
      </c>
      <c r="K386" s="85"/>
    </row>
    <row r="387" spans="1:11" ht="25.5" hidden="1">
      <c r="A387" s="12" t="s">
        <v>295</v>
      </c>
      <c r="B387" s="13" t="s">
        <v>263</v>
      </c>
      <c r="C387" s="13"/>
      <c r="D387" s="116"/>
      <c r="E387" s="117"/>
      <c r="F387" s="117"/>
      <c r="G387" s="117"/>
      <c r="H387" s="116"/>
      <c r="I387" s="117"/>
      <c r="J387" s="55">
        <f>H387-I387</f>
        <v>0</v>
      </c>
      <c r="K387" s="118"/>
    </row>
    <row r="388" spans="1:11" ht="15" hidden="1">
      <c r="A388" s="101" t="s">
        <v>296</v>
      </c>
      <c r="B388" s="58" t="s">
        <v>265</v>
      </c>
      <c r="C388" s="58"/>
      <c r="D388" s="90"/>
      <c r="E388" s="90"/>
      <c r="F388" s="90"/>
      <c r="G388" s="90"/>
      <c r="H388" s="89"/>
      <c r="I388" s="79"/>
      <c r="J388" s="33">
        <f>H388-I388</f>
        <v>0</v>
      </c>
      <c r="K388" s="85"/>
    </row>
    <row r="389" spans="1:11" ht="15.75" hidden="1" thickBot="1">
      <c r="A389" s="120" t="s">
        <v>317</v>
      </c>
      <c r="B389" s="121" t="s">
        <v>267</v>
      </c>
      <c r="C389" s="121"/>
      <c r="D389" s="122"/>
      <c r="E389" s="122"/>
      <c r="F389" s="122"/>
      <c r="G389" s="122"/>
      <c r="H389" s="123"/>
      <c r="I389" s="124"/>
      <c r="J389" s="125">
        <f>H389-I389</f>
        <v>0</v>
      </c>
      <c r="K389" s="126"/>
    </row>
    <row r="390" spans="1:11">
      <c r="A390" s="1"/>
      <c r="B390" s="1"/>
      <c r="C390" s="1"/>
      <c r="D390" s="1"/>
      <c r="E390" s="1"/>
      <c r="F390" s="127"/>
      <c r="G390" s="1"/>
      <c r="H390" s="1"/>
      <c r="I390" s="1"/>
      <c r="J390" s="1"/>
      <c r="K390" s="1"/>
    </row>
    <row r="391" spans="1:11" ht="25.5">
      <c r="A391" s="128" t="s">
        <v>318</v>
      </c>
      <c r="B391" s="1"/>
      <c r="C391" s="1"/>
      <c r="D391" s="1"/>
      <c r="E391" s="1"/>
      <c r="F391" s="2" t="s">
        <v>319</v>
      </c>
      <c r="G391" s="2"/>
      <c r="H391" s="2"/>
      <c r="I391" s="2"/>
      <c r="J391" s="189" t="s">
        <v>320</v>
      </c>
      <c r="K391" s="189"/>
    </row>
    <row r="392" spans="1:11">
      <c r="A392" s="129" t="s">
        <v>321</v>
      </c>
      <c r="B392" s="130"/>
      <c r="C392" s="130"/>
      <c r="D392" s="1"/>
      <c r="E392" s="1"/>
      <c r="F392" s="2" t="s">
        <v>322</v>
      </c>
      <c r="G392" s="131"/>
      <c r="H392" s="131"/>
      <c r="I392" s="131"/>
      <c r="J392" s="190" t="s">
        <v>323</v>
      </c>
      <c r="K392" s="190"/>
    </row>
    <row r="393" spans="1:11">
      <c r="A393" s="1"/>
      <c r="B393" s="1"/>
      <c r="C393" s="1"/>
      <c r="D393" s="1"/>
      <c r="E393" s="1"/>
      <c r="F393" s="127"/>
      <c r="G393" s="1"/>
      <c r="H393" s="1"/>
      <c r="I393" s="1"/>
      <c r="J393" s="1"/>
      <c r="K393" s="1"/>
    </row>
  </sheetData>
  <mergeCells count="17">
    <mergeCell ref="J1:K1"/>
    <mergeCell ref="A1:B1"/>
    <mergeCell ref="A3:K3"/>
    <mergeCell ref="A4:K4"/>
    <mergeCell ref="A5:A6"/>
    <mergeCell ref="B5:B6"/>
    <mergeCell ref="C5:C6"/>
    <mergeCell ref="D5:D6"/>
    <mergeCell ref="E5:E6"/>
    <mergeCell ref="F5:F6"/>
    <mergeCell ref="G5:G6"/>
    <mergeCell ref="J391:K391"/>
    <mergeCell ref="J392:K392"/>
    <mergeCell ref="H5:H6"/>
    <mergeCell ref="I5:I6"/>
    <mergeCell ref="J5:J6"/>
    <mergeCell ref="K5:K6"/>
  </mergeCells>
  <pageMargins left="0.19685039370078741" right="0" top="0.47244094488188981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2025-05-20T09:41:38Z</cp:lastPrinted>
  <dcterms:created xsi:type="dcterms:W3CDTF">2025-04-04T11:12:49Z</dcterms:created>
  <dcterms:modified xsi:type="dcterms:W3CDTF">2025-06-04T09:48:08Z</dcterms:modified>
</cp:coreProperties>
</file>