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1DA0C602-8295-49D2-9B56-0108C82493AB}" xr6:coauthVersionLast="47" xr6:coauthVersionMax="47" xr10:uidLastSave="{00000000-0000-0000-0000-000000000000}"/>
  <bookViews>
    <workbookView xWindow="-120" yWindow="-120" windowWidth="29040" windowHeight="15840" xr2:uid="{24C4C768-90CB-4A69-8DC8-F53C13864602}"/>
  </bookViews>
  <sheets>
    <sheet name="51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4" i="1" l="1"/>
  <c r="M273" i="1"/>
  <c r="K273" i="1"/>
  <c r="K272" i="1" s="1"/>
  <c r="L272" i="1"/>
  <c r="J272" i="1"/>
  <c r="I272" i="1"/>
  <c r="H272" i="1"/>
  <c r="M272" i="1" s="1"/>
  <c r="G272" i="1"/>
  <c r="F272" i="1"/>
  <c r="M271" i="1"/>
  <c r="K271" i="1"/>
  <c r="M270" i="1"/>
  <c r="K270" i="1"/>
  <c r="F270" i="1" s="1"/>
  <c r="M269" i="1"/>
  <c r="K269" i="1"/>
  <c r="M268" i="1"/>
  <c r="K268" i="1"/>
  <c r="L267" i="1"/>
  <c r="L266" i="1" s="1"/>
  <c r="K267" i="1"/>
  <c r="K266" i="1" s="1"/>
  <c r="J267" i="1"/>
  <c r="J266" i="1" s="1"/>
  <c r="I267" i="1"/>
  <c r="I266" i="1" s="1"/>
  <c r="H267" i="1"/>
  <c r="G267" i="1"/>
  <c r="G266" i="1" s="1"/>
  <c r="F267" i="1"/>
  <c r="F266" i="1" s="1"/>
  <c r="M265" i="1"/>
  <c r="K265" i="1"/>
  <c r="M264" i="1"/>
  <c r="M263" i="1"/>
  <c r="K263" i="1"/>
  <c r="K262" i="1" s="1"/>
  <c r="D263" i="1"/>
  <c r="L262" i="1"/>
  <c r="J262" i="1"/>
  <c r="I262" i="1"/>
  <c r="H262" i="1"/>
  <c r="M262" i="1" s="1"/>
  <c r="G262" i="1"/>
  <c r="F262" i="1"/>
  <c r="L261" i="1"/>
  <c r="K261" i="1"/>
  <c r="J261" i="1"/>
  <c r="I261" i="1"/>
  <c r="H261" i="1"/>
  <c r="G261" i="1"/>
  <c r="F261" i="1"/>
  <c r="D261" i="1" s="1"/>
  <c r="L260" i="1"/>
  <c r="K260" i="1"/>
  <c r="J260" i="1"/>
  <c r="I260" i="1"/>
  <c r="H260" i="1"/>
  <c r="G260" i="1"/>
  <c r="F260" i="1" s="1"/>
  <c r="D260" i="1" s="1"/>
  <c r="L259" i="1"/>
  <c r="K259" i="1"/>
  <c r="J259" i="1"/>
  <c r="I259" i="1"/>
  <c r="H259" i="1"/>
  <c r="G259" i="1"/>
  <c r="E259" i="1" s="1"/>
  <c r="E257" i="1" s="1"/>
  <c r="E256" i="1" s="1"/>
  <c r="E255" i="1" s="1"/>
  <c r="F259" i="1"/>
  <c r="D259" i="1" s="1"/>
  <c r="K258" i="1"/>
  <c r="I258" i="1"/>
  <c r="M258" i="1" s="1"/>
  <c r="F258" i="1"/>
  <c r="L254" i="1"/>
  <c r="K254" i="1"/>
  <c r="J254" i="1"/>
  <c r="I254" i="1"/>
  <c r="H254" i="1"/>
  <c r="G254" i="1"/>
  <c r="E254" i="1" s="1"/>
  <c r="F254" i="1"/>
  <c r="D254" i="1" s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E252" i="1" s="1"/>
  <c r="F252" i="1"/>
  <c r="D252" i="1" s="1"/>
  <c r="M250" i="1"/>
  <c r="K250" i="1"/>
  <c r="M249" i="1"/>
  <c r="K249" i="1"/>
  <c r="M248" i="1"/>
  <c r="K248" i="1"/>
  <c r="L247" i="1"/>
  <c r="J247" i="1"/>
  <c r="I247" i="1"/>
  <c r="H247" i="1"/>
  <c r="G247" i="1"/>
  <c r="F247" i="1"/>
  <c r="M246" i="1"/>
  <c r="K246" i="1"/>
  <c r="M245" i="1"/>
  <c r="K245" i="1"/>
  <c r="M244" i="1"/>
  <c r="K244" i="1"/>
  <c r="L243" i="1"/>
  <c r="J243" i="1"/>
  <c r="I243" i="1"/>
  <c r="H243" i="1"/>
  <c r="G243" i="1"/>
  <c r="F243" i="1"/>
  <c r="M242" i="1"/>
  <c r="K242" i="1"/>
  <c r="M241" i="1"/>
  <c r="K241" i="1"/>
  <c r="M240" i="1"/>
  <c r="K240" i="1"/>
  <c r="L239" i="1"/>
  <c r="J239" i="1"/>
  <c r="I239" i="1"/>
  <c r="H239" i="1"/>
  <c r="M239" i="1" s="1"/>
  <c r="G239" i="1"/>
  <c r="F239" i="1"/>
  <c r="M238" i="1"/>
  <c r="K238" i="1"/>
  <c r="M237" i="1"/>
  <c r="K237" i="1"/>
  <c r="M236" i="1"/>
  <c r="K236" i="1"/>
  <c r="L235" i="1"/>
  <c r="J235" i="1"/>
  <c r="I235" i="1"/>
  <c r="H235" i="1"/>
  <c r="G235" i="1"/>
  <c r="F235" i="1"/>
  <c r="M234" i="1"/>
  <c r="K234" i="1"/>
  <c r="M233" i="1"/>
  <c r="K233" i="1"/>
  <c r="M232" i="1"/>
  <c r="K232" i="1"/>
  <c r="K231" i="1" s="1"/>
  <c r="L231" i="1"/>
  <c r="J231" i="1"/>
  <c r="I231" i="1"/>
  <c r="H231" i="1"/>
  <c r="G231" i="1"/>
  <c r="F231" i="1"/>
  <c r="M230" i="1"/>
  <c r="K230" i="1"/>
  <c r="M229" i="1"/>
  <c r="K229" i="1"/>
  <c r="M228" i="1"/>
  <c r="K228" i="1"/>
  <c r="L227" i="1"/>
  <c r="J227" i="1"/>
  <c r="I227" i="1"/>
  <c r="H227" i="1"/>
  <c r="M227" i="1" s="1"/>
  <c r="G227" i="1"/>
  <c r="F227" i="1"/>
  <c r="M226" i="1"/>
  <c r="K226" i="1"/>
  <c r="M225" i="1"/>
  <c r="K225" i="1"/>
  <c r="M224" i="1"/>
  <c r="K224" i="1"/>
  <c r="L223" i="1"/>
  <c r="J223" i="1"/>
  <c r="I223" i="1"/>
  <c r="H223" i="1"/>
  <c r="G223" i="1"/>
  <c r="F223" i="1"/>
  <c r="M222" i="1"/>
  <c r="K222" i="1"/>
  <c r="M221" i="1"/>
  <c r="K221" i="1"/>
  <c r="M220" i="1"/>
  <c r="K220" i="1"/>
  <c r="L219" i="1"/>
  <c r="J219" i="1"/>
  <c r="I219" i="1"/>
  <c r="H219" i="1"/>
  <c r="G219" i="1"/>
  <c r="F219" i="1"/>
  <c r="M218" i="1"/>
  <c r="K218" i="1"/>
  <c r="M217" i="1"/>
  <c r="K217" i="1"/>
  <c r="K215" i="1" s="1"/>
  <c r="M216" i="1"/>
  <c r="K216" i="1"/>
  <c r="L215" i="1"/>
  <c r="J215" i="1"/>
  <c r="I215" i="1"/>
  <c r="H215" i="1"/>
  <c r="G215" i="1"/>
  <c r="F215" i="1"/>
  <c r="M214" i="1"/>
  <c r="K214" i="1"/>
  <c r="M213" i="1"/>
  <c r="K213" i="1"/>
  <c r="M212" i="1"/>
  <c r="K212" i="1"/>
  <c r="L211" i="1"/>
  <c r="J211" i="1"/>
  <c r="I211" i="1"/>
  <c r="H211" i="1"/>
  <c r="G211" i="1"/>
  <c r="F211" i="1"/>
  <c r="L209" i="1"/>
  <c r="L186" i="1" s="1"/>
  <c r="L185" i="1" s="1"/>
  <c r="K209" i="1"/>
  <c r="K186" i="1" s="1"/>
  <c r="K185" i="1" s="1"/>
  <c r="J209" i="1"/>
  <c r="J186" i="1" s="1"/>
  <c r="J185" i="1" s="1"/>
  <c r="I209" i="1"/>
  <c r="I186" i="1" s="1"/>
  <c r="I185" i="1" s="1"/>
  <c r="H209" i="1"/>
  <c r="H186" i="1" s="1"/>
  <c r="G209" i="1"/>
  <c r="G186" i="1" s="1"/>
  <c r="G185" i="1" s="1"/>
  <c r="F209" i="1"/>
  <c r="F186" i="1" s="1"/>
  <c r="F185" i="1" s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L197" i="1"/>
  <c r="L196" i="1" s="1"/>
  <c r="J197" i="1"/>
  <c r="J196" i="1" s="1"/>
  <c r="I197" i="1"/>
  <c r="H197" i="1"/>
  <c r="H196" i="1" s="1"/>
  <c r="G197" i="1"/>
  <c r="G196" i="1" s="1"/>
  <c r="F197" i="1"/>
  <c r="F196" i="1" s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L183" i="1"/>
  <c r="L182" i="1" s="1"/>
  <c r="K183" i="1"/>
  <c r="K182" i="1" s="1"/>
  <c r="J183" i="1"/>
  <c r="J182" i="1" s="1"/>
  <c r="I183" i="1"/>
  <c r="H183" i="1"/>
  <c r="H182" i="1" s="1"/>
  <c r="G183" i="1"/>
  <c r="G182" i="1" s="1"/>
  <c r="F183" i="1"/>
  <c r="F182" i="1" s="1"/>
  <c r="F180" i="1" s="1"/>
  <c r="M179" i="1"/>
  <c r="K179" i="1"/>
  <c r="K176" i="1" s="1"/>
  <c r="M178" i="1"/>
  <c r="K178" i="1"/>
  <c r="M177" i="1"/>
  <c r="K177" i="1"/>
  <c r="L176" i="1"/>
  <c r="J176" i="1"/>
  <c r="I176" i="1"/>
  <c r="H176" i="1"/>
  <c r="G176" i="1"/>
  <c r="F176" i="1"/>
  <c r="M175" i="1"/>
  <c r="K175" i="1"/>
  <c r="M174" i="1"/>
  <c r="K174" i="1"/>
  <c r="M173" i="1"/>
  <c r="K173" i="1"/>
  <c r="M172" i="1"/>
  <c r="K172" i="1"/>
  <c r="M171" i="1"/>
  <c r="L171" i="1"/>
  <c r="L170" i="1" s="1"/>
  <c r="J171" i="1"/>
  <c r="I171" i="1"/>
  <c r="H171" i="1"/>
  <c r="H170" i="1" s="1"/>
  <c r="G171" i="1"/>
  <c r="F171" i="1"/>
  <c r="M169" i="1"/>
  <c r="K169" i="1"/>
  <c r="M168" i="1"/>
  <c r="K168" i="1"/>
  <c r="M167" i="1"/>
  <c r="K167" i="1"/>
  <c r="L166" i="1"/>
  <c r="J166" i="1"/>
  <c r="I166" i="1"/>
  <c r="H166" i="1"/>
  <c r="G166" i="1"/>
  <c r="F166" i="1"/>
  <c r="M165" i="1"/>
  <c r="K165" i="1"/>
  <c r="L163" i="1"/>
  <c r="L154" i="1" s="1"/>
  <c r="K163" i="1"/>
  <c r="J163" i="1"/>
  <c r="J154" i="1" s="1"/>
  <c r="I163" i="1"/>
  <c r="H163" i="1"/>
  <c r="G163" i="1"/>
  <c r="G154" i="1" s="1"/>
  <c r="F163" i="1"/>
  <c r="F154" i="1" s="1"/>
  <c r="K162" i="1"/>
  <c r="I162" i="1"/>
  <c r="M162" i="1" s="1"/>
  <c r="K161" i="1"/>
  <c r="I161" i="1"/>
  <c r="M161" i="1" s="1"/>
  <c r="K160" i="1"/>
  <c r="I160" i="1"/>
  <c r="M160" i="1" s="1"/>
  <c r="K159" i="1"/>
  <c r="I159" i="1"/>
  <c r="M159" i="1" s="1"/>
  <c r="M158" i="1"/>
  <c r="K158" i="1"/>
  <c r="I158" i="1"/>
  <c r="K157" i="1"/>
  <c r="I157" i="1"/>
  <c r="M157" i="1" s="1"/>
  <c r="K156" i="1"/>
  <c r="I156" i="1"/>
  <c r="M156" i="1" s="1"/>
  <c r="K155" i="1"/>
  <c r="I155" i="1"/>
  <c r="M155" i="1" s="1"/>
  <c r="M153" i="1"/>
  <c r="K153" i="1"/>
  <c r="M152" i="1"/>
  <c r="K152" i="1"/>
  <c r="M151" i="1"/>
  <c r="K151" i="1"/>
  <c r="M150" i="1"/>
  <c r="K150" i="1"/>
  <c r="M149" i="1"/>
  <c r="K149" i="1"/>
  <c r="L148" i="1"/>
  <c r="L147" i="1" s="1"/>
  <c r="J148" i="1"/>
  <c r="J147" i="1" s="1"/>
  <c r="I148" i="1"/>
  <c r="H148" i="1"/>
  <c r="H147" i="1" s="1"/>
  <c r="G148" i="1"/>
  <c r="G147" i="1" s="1"/>
  <c r="F148" i="1"/>
  <c r="F147" i="1"/>
  <c r="M146" i="1"/>
  <c r="K146" i="1"/>
  <c r="M145" i="1"/>
  <c r="K145" i="1"/>
  <c r="L144" i="1"/>
  <c r="L143" i="1" s="1"/>
  <c r="J144" i="1"/>
  <c r="J143" i="1" s="1"/>
  <c r="I144" i="1"/>
  <c r="I143" i="1" s="1"/>
  <c r="H144" i="1"/>
  <c r="M144" i="1" s="1"/>
  <c r="G144" i="1"/>
  <c r="G143" i="1" s="1"/>
  <c r="F144" i="1"/>
  <c r="F143" i="1" s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L135" i="1"/>
  <c r="L130" i="1" s="1"/>
  <c r="L129" i="1" s="1"/>
  <c r="K135" i="1"/>
  <c r="J135" i="1"/>
  <c r="J130" i="1" s="1"/>
  <c r="J129" i="1" s="1"/>
  <c r="I135" i="1"/>
  <c r="I130" i="1" s="1"/>
  <c r="I129" i="1" s="1"/>
  <c r="H135" i="1"/>
  <c r="H130" i="1" s="1"/>
  <c r="G135" i="1"/>
  <c r="G130" i="1" s="1"/>
  <c r="G129" i="1" s="1"/>
  <c r="F135" i="1"/>
  <c r="F130" i="1" s="1"/>
  <c r="F129" i="1" s="1"/>
  <c r="M134" i="1"/>
  <c r="K134" i="1"/>
  <c r="M133" i="1"/>
  <c r="K133" i="1"/>
  <c r="M132" i="1"/>
  <c r="K132" i="1"/>
  <c r="M131" i="1"/>
  <c r="K131" i="1"/>
  <c r="M128" i="1"/>
  <c r="K128" i="1"/>
  <c r="M127" i="1"/>
  <c r="K127" i="1"/>
  <c r="L126" i="1"/>
  <c r="K126" i="1"/>
  <c r="J126" i="1"/>
  <c r="I126" i="1"/>
  <c r="H126" i="1"/>
  <c r="G126" i="1"/>
  <c r="F126" i="1"/>
  <c r="M125" i="1"/>
  <c r="K125" i="1"/>
  <c r="M124" i="1"/>
  <c r="K124" i="1"/>
  <c r="M123" i="1"/>
  <c r="K123" i="1"/>
  <c r="L122" i="1"/>
  <c r="J122" i="1"/>
  <c r="I122" i="1"/>
  <c r="H122" i="1"/>
  <c r="G122" i="1"/>
  <c r="F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L115" i="1"/>
  <c r="J115" i="1"/>
  <c r="I115" i="1"/>
  <c r="H115" i="1"/>
  <c r="G115" i="1"/>
  <c r="F115" i="1"/>
  <c r="M114" i="1"/>
  <c r="K114" i="1"/>
  <c r="M113" i="1"/>
  <c r="K113" i="1"/>
  <c r="M112" i="1"/>
  <c r="K112" i="1"/>
  <c r="M111" i="1"/>
  <c r="K111" i="1"/>
  <c r="L110" i="1"/>
  <c r="J110" i="1"/>
  <c r="I110" i="1"/>
  <c r="H110" i="1"/>
  <c r="G110" i="1"/>
  <c r="F110" i="1"/>
  <c r="M109" i="1"/>
  <c r="K109" i="1"/>
  <c r="M108" i="1"/>
  <c r="K108" i="1"/>
  <c r="L107" i="1"/>
  <c r="J107" i="1"/>
  <c r="I107" i="1"/>
  <c r="H107" i="1"/>
  <c r="H106" i="1" s="1"/>
  <c r="G107" i="1"/>
  <c r="F107" i="1"/>
  <c r="F106" i="1" s="1"/>
  <c r="M105" i="1"/>
  <c r="K105" i="1"/>
  <c r="I105" i="1"/>
  <c r="L104" i="1"/>
  <c r="J104" i="1"/>
  <c r="I104" i="1"/>
  <c r="H104" i="1"/>
  <c r="G104" i="1"/>
  <c r="F104" i="1"/>
  <c r="M103" i="1"/>
  <c r="I103" i="1"/>
  <c r="K103" i="1" s="1"/>
  <c r="G103" i="1"/>
  <c r="F103" i="1" s="1"/>
  <c r="I102" i="1"/>
  <c r="M102" i="1" s="1"/>
  <c r="G102" i="1"/>
  <c r="F102" i="1"/>
  <c r="I101" i="1"/>
  <c r="M101" i="1" s="1"/>
  <c r="G101" i="1"/>
  <c r="F101" i="1" s="1"/>
  <c r="I100" i="1"/>
  <c r="M100" i="1" s="1"/>
  <c r="G100" i="1"/>
  <c r="L99" i="1"/>
  <c r="J99" i="1"/>
  <c r="I99" i="1"/>
  <c r="H99" i="1"/>
  <c r="G99" i="1"/>
  <c r="F99" i="1"/>
  <c r="L98" i="1"/>
  <c r="J98" i="1"/>
  <c r="I98" i="1"/>
  <c r="H98" i="1"/>
  <c r="G98" i="1"/>
  <c r="F98" i="1"/>
  <c r="L97" i="1"/>
  <c r="J97" i="1"/>
  <c r="I97" i="1"/>
  <c r="H97" i="1"/>
  <c r="G97" i="1"/>
  <c r="F97" i="1"/>
  <c r="L95" i="1"/>
  <c r="K95" i="1" s="1"/>
  <c r="J95" i="1" s="1"/>
  <c r="I95" i="1" s="1"/>
  <c r="H95" i="1" s="1"/>
  <c r="G95" i="1" s="1"/>
  <c r="F95" i="1" s="1"/>
  <c r="L94" i="1"/>
  <c r="K94" i="1"/>
  <c r="J94" i="1"/>
  <c r="I94" i="1"/>
  <c r="H94" i="1"/>
  <c r="G94" i="1"/>
  <c r="F94" i="1"/>
  <c r="K93" i="1"/>
  <c r="I93" i="1"/>
  <c r="M93" i="1" s="1"/>
  <c r="G93" i="1"/>
  <c r="F93" i="1" s="1"/>
  <c r="K92" i="1"/>
  <c r="I92" i="1"/>
  <c r="M92" i="1" s="1"/>
  <c r="G92" i="1"/>
  <c r="F92" i="1" s="1"/>
  <c r="K91" i="1"/>
  <c r="I91" i="1"/>
  <c r="M91" i="1" s="1"/>
  <c r="G91" i="1"/>
  <c r="F91" i="1"/>
  <c r="I90" i="1"/>
  <c r="M90" i="1" s="1"/>
  <c r="G90" i="1"/>
  <c r="F90" i="1" s="1"/>
  <c r="K89" i="1"/>
  <c r="I89" i="1"/>
  <c r="M89" i="1" s="1"/>
  <c r="G89" i="1"/>
  <c r="F89" i="1" s="1"/>
  <c r="K88" i="1"/>
  <c r="I88" i="1"/>
  <c r="M88" i="1" s="1"/>
  <c r="G88" i="1"/>
  <c r="F88" i="1" s="1"/>
  <c r="K87" i="1"/>
  <c r="I87" i="1"/>
  <c r="M87" i="1" s="1"/>
  <c r="G87" i="1"/>
  <c r="F87" i="1"/>
  <c r="K86" i="1"/>
  <c r="I86" i="1"/>
  <c r="M86" i="1" s="1"/>
  <c r="G86" i="1"/>
  <c r="F86" i="1" s="1"/>
  <c r="K85" i="1"/>
  <c r="I85" i="1"/>
  <c r="M85" i="1" s="1"/>
  <c r="G85" i="1"/>
  <c r="F85" i="1" s="1"/>
  <c r="K84" i="1"/>
  <c r="I84" i="1"/>
  <c r="M84" i="1" s="1"/>
  <c r="G84" i="1"/>
  <c r="F84" i="1" s="1"/>
  <c r="K83" i="1"/>
  <c r="I83" i="1"/>
  <c r="M83" i="1" s="1"/>
  <c r="G83" i="1"/>
  <c r="F83" i="1" s="1"/>
  <c r="K82" i="1"/>
  <c r="I82" i="1"/>
  <c r="M82" i="1" s="1"/>
  <c r="G82" i="1"/>
  <c r="F82" i="1"/>
  <c r="K81" i="1"/>
  <c r="I81" i="1"/>
  <c r="M81" i="1" s="1"/>
  <c r="G81" i="1"/>
  <c r="F81" i="1" s="1"/>
  <c r="L80" i="1"/>
  <c r="K80" i="1"/>
  <c r="J80" i="1"/>
  <c r="I80" i="1"/>
  <c r="H80" i="1"/>
  <c r="G80" i="1"/>
  <c r="F80" i="1"/>
  <c r="K79" i="1"/>
  <c r="I79" i="1"/>
  <c r="M79" i="1" s="1"/>
  <c r="G79" i="1"/>
  <c r="F79" i="1" s="1"/>
  <c r="L78" i="1"/>
  <c r="K78" i="1"/>
  <c r="J78" i="1"/>
  <c r="I78" i="1"/>
  <c r="H78" i="1"/>
  <c r="G78" i="1"/>
  <c r="F78" i="1"/>
  <c r="L77" i="1"/>
  <c r="K77" i="1"/>
  <c r="I77" i="1"/>
  <c r="M77" i="1" s="1"/>
  <c r="G77" i="1"/>
  <c r="F77" i="1" s="1"/>
  <c r="K76" i="1"/>
  <c r="I76" i="1"/>
  <c r="M76" i="1" s="1"/>
  <c r="G76" i="1"/>
  <c r="F76" i="1" s="1"/>
  <c r="L75" i="1"/>
  <c r="K75" i="1"/>
  <c r="J75" i="1"/>
  <c r="I75" i="1"/>
  <c r="H75" i="1"/>
  <c r="G75" i="1"/>
  <c r="F75" i="1"/>
  <c r="L74" i="1"/>
  <c r="J74" i="1"/>
  <c r="I74" i="1"/>
  <c r="H74" i="1"/>
  <c r="G74" i="1"/>
  <c r="F74" i="1"/>
  <c r="L72" i="1"/>
  <c r="K72" i="1"/>
  <c r="J72" i="1"/>
  <c r="I72" i="1"/>
  <c r="H72" i="1"/>
  <c r="G72" i="1"/>
  <c r="F72" i="1"/>
  <c r="K71" i="1"/>
  <c r="I71" i="1"/>
  <c r="G71" i="1"/>
  <c r="F71" i="1" s="1"/>
  <c r="L70" i="1"/>
  <c r="K70" i="1"/>
  <c r="J70" i="1"/>
  <c r="I70" i="1"/>
  <c r="H70" i="1"/>
  <c r="G70" i="1"/>
  <c r="F70" i="1"/>
  <c r="L68" i="1"/>
  <c r="K68" i="1"/>
  <c r="J68" i="1"/>
  <c r="I68" i="1"/>
  <c r="H68" i="1"/>
  <c r="G68" i="1"/>
  <c r="F68" i="1"/>
  <c r="M67" i="1"/>
  <c r="K67" i="1"/>
  <c r="L66" i="1"/>
  <c r="K66" i="1"/>
  <c r="J66" i="1"/>
  <c r="I66" i="1"/>
  <c r="H66" i="1"/>
  <c r="G66" i="1"/>
  <c r="F66" i="1"/>
  <c r="M65" i="1"/>
  <c r="K65" i="1"/>
  <c r="M63" i="1"/>
  <c r="K63" i="1"/>
  <c r="M62" i="1"/>
  <c r="K62" i="1"/>
  <c r="M61" i="1"/>
  <c r="L61" i="1"/>
  <c r="K61" i="1"/>
  <c r="L60" i="1"/>
  <c r="K60" i="1"/>
  <c r="J60" i="1"/>
  <c r="I60" i="1"/>
  <c r="H60" i="1"/>
  <c r="G60" i="1"/>
  <c r="F60" i="1"/>
  <c r="L59" i="1"/>
  <c r="J59" i="1"/>
  <c r="I59" i="1"/>
  <c r="H59" i="1"/>
  <c r="G59" i="1"/>
  <c r="F59" i="1"/>
  <c r="L58" i="1"/>
  <c r="J58" i="1"/>
  <c r="I58" i="1"/>
  <c r="H58" i="1"/>
  <c r="G58" i="1"/>
  <c r="F58" i="1"/>
  <c r="L57" i="1"/>
  <c r="J57" i="1"/>
  <c r="I57" i="1"/>
  <c r="H57" i="1"/>
  <c r="G57" i="1"/>
  <c r="F57" i="1"/>
  <c r="M56" i="1"/>
  <c r="K56" i="1"/>
  <c r="L55" i="1"/>
  <c r="J55" i="1"/>
  <c r="I55" i="1"/>
  <c r="H55" i="1"/>
  <c r="G55" i="1"/>
  <c r="F55" i="1"/>
  <c r="L54" i="1"/>
  <c r="J54" i="1"/>
  <c r="I54" i="1"/>
  <c r="H54" i="1"/>
  <c r="G54" i="1"/>
  <c r="F54" i="1"/>
  <c r="L53" i="1"/>
  <c r="J53" i="1"/>
  <c r="I53" i="1"/>
  <c r="H53" i="1"/>
  <c r="G53" i="1"/>
  <c r="F53" i="1"/>
  <c r="L52" i="1"/>
  <c r="J52" i="1"/>
  <c r="I52" i="1"/>
  <c r="H52" i="1"/>
  <c r="G52" i="1"/>
  <c r="F52" i="1"/>
  <c r="L51" i="1"/>
  <c r="J51" i="1"/>
  <c r="I51" i="1"/>
  <c r="H51" i="1"/>
  <c r="G51" i="1"/>
  <c r="F51" i="1"/>
  <c r="L50" i="1"/>
  <c r="J50" i="1"/>
  <c r="I50" i="1"/>
  <c r="H50" i="1"/>
  <c r="G50" i="1"/>
  <c r="F50" i="1"/>
  <c r="L47" i="1"/>
  <c r="L40" i="1" s="1"/>
  <c r="K47" i="1"/>
  <c r="K40" i="1" s="1"/>
  <c r="J47" i="1"/>
  <c r="J40" i="1" s="1"/>
  <c r="I47" i="1"/>
  <c r="I40" i="1" s="1"/>
  <c r="H47" i="1"/>
  <c r="H40" i="1" s="1"/>
  <c r="G47" i="1"/>
  <c r="F47" i="1"/>
  <c r="G46" i="1"/>
  <c r="F46" i="1" s="1"/>
  <c r="G45" i="1"/>
  <c r="F45" i="1" s="1"/>
  <c r="G44" i="1"/>
  <c r="F44" i="1" s="1"/>
  <c r="G43" i="1"/>
  <c r="F43" i="1" s="1"/>
  <c r="G42" i="1"/>
  <c r="F42" i="1"/>
  <c r="G41" i="1"/>
  <c r="K39" i="1"/>
  <c r="F39" i="1"/>
  <c r="L38" i="1"/>
  <c r="L32" i="1" s="1"/>
  <c r="K37" i="1"/>
  <c r="F37" i="1"/>
  <c r="K36" i="1"/>
  <c r="F36" i="1"/>
  <c r="K35" i="1"/>
  <c r="F35" i="1"/>
  <c r="F32" i="1" s="1"/>
  <c r="K34" i="1"/>
  <c r="F34" i="1"/>
  <c r="K33" i="1"/>
  <c r="F33" i="1"/>
  <c r="J32" i="1"/>
  <c r="I32" i="1"/>
  <c r="H32" i="1"/>
  <c r="G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G29" i="1"/>
  <c r="F29" i="1" s="1"/>
  <c r="G28" i="1"/>
  <c r="F28" i="1"/>
  <c r="G27" i="1"/>
  <c r="F27" i="1" s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G24" i="1"/>
  <c r="F24" i="1"/>
  <c r="G23" i="1"/>
  <c r="F23" i="1" s="1"/>
  <c r="G22" i="1"/>
  <c r="F22" i="1"/>
  <c r="G21" i="1"/>
  <c r="F21" i="1" s="1"/>
  <c r="G20" i="1"/>
  <c r="F20" i="1" s="1"/>
  <c r="G19" i="1"/>
  <c r="F19" i="1" s="1"/>
  <c r="G18" i="1"/>
  <c r="F18" i="1" s="1"/>
  <c r="L17" i="1"/>
  <c r="K17" i="1"/>
  <c r="J17" i="1"/>
  <c r="G17" i="1" s="1"/>
  <c r="F17" i="1" s="1"/>
  <c r="I17" i="1"/>
  <c r="H17" i="1"/>
  <c r="L16" i="1"/>
  <c r="K16" i="1"/>
  <c r="J16" i="1"/>
  <c r="G16" i="1" s="1"/>
  <c r="F16" i="1" s="1"/>
  <c r="I16" i="1"/>
  <c r="H16" i="1"/>
  <c r="L15" i="1"/>
  <c r="K15" i="1"/>
  <c r="J15" i="1"/>
  <c r="G15" i="1" s="1"/>
  <c r="F15" i="1" s="1"/>
  <c r="I15" i="1"/>
  <c r="H15" i="1"/>
  <c r="L14" i="1"/>
  <c r="K14" i="1"/>
  <c r="J14" i="1"/>
  <c r="I14" i="1"/>
  <c r="H14" i="1"/>
  <c r="G14" i="1"/>
  <c r="F14" i="1"/>
  <c r="E12" i="1"/>
  <c r="D12" i="1"/>
  <c r="M176" i="1" l="1"/>
  <c r="M215" i="1"/>
  <c r="M115" i="1"/>
  <c r="M223" i="1"/>
  <c r="M231" i="1"/>
  <c r="K110" i="1"/>
  <c r="M107" i="1"/>
  <c r="M247" i="1"/>
  <c r="F170" i="1"/>
  <c r="F164" i="1" s="1"/>
  <c r="K223" i="1"/>
  <c r="I164" i="1"/>
  <c r="K239" i="1"/>
  <c r="K243" i="1"/>
  <c r="K247" i="1"/>
  <c r="M122" i="1"/>
  <c r="I170" i="1"/>
  <c r="J170" i="1"/>
  <c r="G106" i="1"/>
  <c r="M110" i="1"/>
  <c r="I106" i="1"/>
  <c r="M106" i="1" s="1"/>
  <c r="J106" i="1"/>
  <c r="M148" i="1"/>
  <c r="M197" i="1"/>
  <c r="M52" i="1"/>
  <c r="M72" i="1"/>
  <c r="K55" i="1"/>
  <c r="L73" i="1"/>
  <c r="M68" i="1"/>
  <c r="M261" i="1"/>
  <c r="K74" i="1"/>
  <c r="K73" i="1" s="1"/>
  <c r="L251" i="1"/>
  <c r="I64" i="1"/>
  <c r="M97" i="1"/>
  <c r="M99" i="1"/>
  <c r="F251" i="1"/>
  <c r="F210" i="1" s="1"/>
  <c r="K57" i="1"/>
  <c r="K59" i="1"/>
  <c r="M75" i="1"/>
  <c r="J96" i="1"/>
  <c r="M78" i="1"/>
  <c r="M94" i="1"/>
  <c r="M104" i="1"/>
  <c r="J251" i="1"/>
  <c r="J210" i="1" s="1"/>
  <c r="M252" i="1"/>
  <c r="K104" i="1"/>
  <c r="M60" i="1"/>
  <c r="K58" i="1"/>
  <c r="G64" i="1"/>
  <c r="M57" i="1"/>
  <c r="K97" i="1"/>
  <c r="K99" i="1"/>
  <c r="K251" i="1"/>
  <c r="M55" i="1"/>
  <c r="M70" i="1"/>
  <c r="J164" i="1"/>
  <c r="L164" i="1"/>
  <c r="M170" i="1"/>
  <c r="L49" i="1"/>
  <c r="M66" i="1"/>
  <c r="K101" i="1"/>
  <c r="K148" i="1"/>
  <c r="K147" i="1" s="1"/>
  <c r="K154" i="1"/>
  <c r="K227" i="1"/>
  <c r="M267" i="1"/>
  <c r="M59" i="1"/>
  <c r="M126" i="1"/>
  <c r="K144" i="1"/>
  <c r="K143" i="1" s="1"/>
  <c r="K235" i="1"/>
  <c r="J64" i="1"/>
  <c r="M209" i="1"/>
  <c r="K32" i="1"/>
  <c r="L64" i="1"/>
  <c r="H164" i="1"/>
  <c r="M166" i="1"/>
  <c r="G170" i="1"/>
  <c r="G164" i="1" s="1"/>
  <c r="K13" i="1"/>
  <c r="M51" i="1"/>
  <c r="K64" i="1"/>
  <c r="I73" i="1"/>
  <c r="K90" i="1"/>
  <c r="K102" i="1"/>
  <c r="K122" i="1"/>
  <c r="K166" i="1"/>
  <c r="G69" i="1"/>
  <c r="J69" i="1"/>
  <c r="M80" i="1"/>
  <c r="M211" i="1"/>
  <c r="M219" i="1"/>
  <c r="K257" i="1"/>
  <c r="K256" i="1" s="1"/>
  <c r="K255" i="1" s="1"/>
  <c r="J257" i="1"/>
  <c r="J256" i="1" s="1"/>
  <c r="J255" i="1" s="1"/>
  <c r="K69" i="1"/>
  <c r="L106" i="1"/>
  <c r="K107" i="1"/>
  <c r="K197" i="1"/>
  <c r="K196" i="1" s="1"/>
  <c r="M186" i="1"/>
  <c r="K211" i="1"/>
  <c r="M50" i="1"/>
  <c r="K52" i="1"/>
  <c r="F64" i="1"/>
  <c r="K98" i="1"/>
  <c r="K115" i="1"/>
  <c r="K171" i="1"/>
  <c r="K170" i="1" s="1"/>
  <c r="K219" i="1"/>
  <c r="M235" i="1"/>
  <c r="M243" i="1"/>
  <c r="M253" i="1"/>
  <c r="F257" i="1"/>
  <c r="F256" i="1" s="1"/>
  <c r="F255" i="1" s="1"/>
  <c r="K180" i="1"/>
  <c r="K181" i="1"/>
  <c r="I13" i="1"/>
  <c r="I12" i="1" s="1"/>
  <c r="J49" i="1"/>
  <c r="G73" i="1"/>
  <c r="L210" i="1"/>
  <c r="F49" i="1"/>
  <c r="F69" i="1"/>
  <c r="M74" i="1"/>
  <c r="H251" i="1"/>
  <c r="H210" i="1" s="1"/>
  <c r="G13" i="1"/>
  <c r="I69" i="1"/>
  <c r="L96" i="1"/>
  <c r="H13" i="1"/>
  <c r="H12" i="1" s="1"/>
  <c r="H49" i="1"/>
  <c r="M58" i="1"/>
  <c r="J73" i="1"/>
  <c r="D253" i="1"/>
  <c r="D251" i="1" s="1"/>
  <c r="D210" i="1" s="1"/>
  <c r="D11" i="1" s="1"/>
  <c r="D10" i="1" s="1"/>
  <c r="M254" i="1"/>
  <c r="H257" i="1"/>
  <c r="H256" i="1" s="1"/>
  <c r="H69" i="1"/>
  <c r="I251" i="1"/>
  <c r="J13" i="1"/>
  <c r="J12" i="1" s="1"/>
  <c r="M54" i="1"/>
  <c r="H96" i="1"/>
  <c r="I96" i="1" s="1"/>
  <c r="M96" i="1" s="1"/>
  <c r="G251" i="1"/>
  <c r="G210" i="1" s="1"/>
  <c r="L13" i="1"/>
  <c r="L12" i="1" s="1"/>
  <c r="F96" i="1"/>
  <c r="L257" i="1"/>
  <c r="L256" i="1" s="1"/>
  <c r="L255" i="1" s="1"/>
  <c r="G49" i="1"/>
  <c r="G96" i="1"/>
  <c r="G40" i="1"/>
  <c r="K130" i="1"/>
  <c r="K129" i="1" s="1"/>
  <c r="I154" i="1"/>
  <c r="M163" i="1"/>
  <c r="M260" i="1"/>
  <c r="M53" i="1"/>
  <c r="L69" i="1"/>
  <c r="F73" i="1"/>
  <c r="M183" i="1"/>
  <c r="J180" i="1"/>
  <c r="J181" i="1"/>
  <c r="L181" i="1"/>
  <c r="L180" i="1"/>
  <c r="F13" i="1"/>
  <c r="M130" i="1"/>
  <c r="H129" i="1"/>
  <c r="M129" i="1" s="1"/>
  <c r="G180" i="1"/>
  <c r="G181" i="1"/>
  <c r="H180" i="1"/>
  <c r="H181" i="1"/>
  <c r="K51" i="1"/>
  <c r="K54" i="1"/>
  <c r="M135" i="1"/>
  <c r="E253" i="1"/>
  <c r="E251" i="1" s="1"/>
  <c r="E210" i="1" s="1"/>
  <c r="F41" i="1"/>
  <c r="F40" i="1" s="1"/>
  <c r="D258" i="1"/>
  <c r="D257" i="1" s="1"/>
  <c r="D256" i="1" s="1"/>
  <c r="D255" i="1" s="1"/>
  <c r="I147" i="1"/>
  <c r="M147" i="1" s="1"/>
  <c r="I182" i="1"/>
  <c r="M182" i="1" s="1"/>
  <c r="I196" i="1"/>
  <c r="M196" i="1" s="1"/>
  <c r="H266" i="1"/>
  <c r="M266" i="1" s="1"/>
  <c r="H73" i="1"/>
  <c r="K100" i="1"/>
  <c r="H154" i="1"/>
  <c r="F181" i="1"/>
  <c r="H185" i="1"/>
  <c r="M259" i="1"/>
  <c r="K50" i="1"/>
  <c r="K53" i="1"/>
  <c r="M71" i="1"/>
  <c r="M98" i="1"/>
  <c r="H143" i="1"/>
  <c r="M143" i="1" s="1"/>
  <c r="I49" i="1"/>
  <c r="H64" i="1"/>
  <c r="G257" i="1"/>
  <c r="G256" i="1" s="1"/>
  <c r="G255" i="1" s="1"/>
  <c r="M251" i="1" l="1"/>
  <c r="K106" i="1"/>
  <c r="K12" i="1"/>
  <c r="M164" i="1"/>
  <c r="M49" i="1"/>
  <c r="M64" i="1"/>
  <c r="I210" i="1"/>
  <c r="M210" i="1" s="1"/>
  <c r="K210" i="1"/>
  <c r="K184" i="1" s="1"/>
  <c r="L48" i="1"/>
  <c r="L10" i="1" s="1"/>
  <c r="J48" i="1"/>
  <c r="J11" i="1" s="1"/>
  <c r="J184" i="1"/>
  <c r="G184" i="1"/>
  <c r="G12" i="1"/>
  <c r="F184" i="1"/>
  <c r="D184" i="1"/>
  <c r="D9" i="1" s="1"/>
  <c r="K164" i="1"/>
  <c r="K96" i="1"/>
  <c r="M73" i="1"/>
  <c r="L184" i="1"/>
  <c r="F48" i="1"/>
  <c r="M69" i="1"/>
  <c r="G48" i="1"/>
  <c r="I257" i="1"/>
  <c r="M154" i="1"/>
  <c r="E11" i="1"/>
  <c r="E184" i="1"/>
  <c r="E9" i="1" s="1"/>
  <c r="M185" i="1"/>
  <c r="F12" i="1"/>
  <c r="I48" i="1"/>
  <c r="K49" i="1"/>
  <c r="I180" i="1"/>
  <c r="M180" i="1" s="1"/>
  <c r="I181" i="1"/>
  <c r="M181" i="1" s="1"/>
  <c r="H255" i="1"/>
  <c r="H184" i="1" s="1"/>
  <c r="H48" i="1"/>
  <c r="K48" i="1" l="1"/>
  <c r="K10" i="1" s="1"/>
  <c r="K9" i="1" s="1"/>
  <c r="G11" i="1"/>
  <c r="L9" i="1"/>
  <c r="J10" i="1"/>
  <c r="J9" i="1" s="1"/>
  <c r="L11" i="1"/>
  <c r="G10" i="1"/>
  <c r="G9" i="1" s="1"/>
  <c r="I256" i="1"/>
  <c r="M257" i="1"/>
  <c r="H11" i="1"/>
  <c r="H10" i="1"/>
  <c r="H9" i="1" s="1"/>
  <c r="I11" i="1"/>
  <c r="I10" i="1"/>
  <c r="F10" i="1"/>
  <c r="F9" i="1" s="1"/>
  <c r="F11" i="1"/>
  <c r="K11" i="1" l="1"/>
  <c r="I255" i="1"/>
  <c r="M256" i="1"/>
  <c r="I184" i="1" l="1"/>
  <c r="M255" i="1"/>
  <c r="M184" i="1" l="1"/>
  <c r="I9" i="1"/>
</calcChain>
</file>

<file path=xl/sharedStrings.xml><?xml version="1.0" encoding="utf-8"?>
<sst xmlns="http://schemas.openxmlformats.org/spreadsheetml/2006/main" count="527" uniqueCount="491">
  <si>
    <t>PRIMĂRIA MUNICIPIULUI SATU MARE</t>
  </si>
  <si>
    <t>SERVICIUL BUGET</t>
  </si>
  <si>
    <t>Cap.51.02 "Autoritati publice si actiuni externe"</t>
  </si>
  <si>
    <t xml:space="preserve">CONTUL DE EXECUTIE A BUGETULUI INSTITUTIILOR PUBLICE- Cheltuieli </t>
  </si>
  <si>
    <t>la data de  31.12.2024</t>
  </si>
  <si>
    <t>lei</t>
  </si>
  <si>
    <t>Cod indica tor</t>
  </si>
  <si>
    <t>Credite de angajament initiale</t>
  </si>
  <si>
    <t>Credite de angajament  finale</t>
  </si>
  <si>
    <t xml:space="preserve">Credite  bugetare  initiale </t>
  </si>
  <si>
    <t>Credite bugetare finale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</si>
  <si>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</si>
  <si>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</si>
  <si>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</si>
  <si>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</si>
  <si>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</si>
  <si>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</si>
  <si>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</si>
  <si>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TOTAL CHELTUIELI  (SECTIUNEA DE FUNCŢIONARE+SECŢIUNEA DE DEZVOLTARE)</t>
  </si>
  <si>
    <t>SECŢIUNEA DE FUNCŢIONARE (cod 01+80+81+84)-211</t>
  </si>
  <si>
    <t>CHELTUIELI CURENTE  
(cod 10+20+30+40+50+51+55+56+57+59+65)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</si>
  <si>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</si>
  <si>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</si>
  <si>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</si>
  <si>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</si>
  <si>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</si>
  <si>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</si>
  <si>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</si>
  <si>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</si>
  <si>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</si>
  <si>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</si>
  <si>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</si>
  <si>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</si>
  <si>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</si>
  <si>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</si>
  <si>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</si>
  <si>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</si>
  <si>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</si>
  <si>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</si>
  <si>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</si>
  <si>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</si>
  <si>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</si>
  <si>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</si>
  <si>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</si>
  <si>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</si>
  <si>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</si>
  <si>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</si>
  <si>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</si>
  <si>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</si>
  <si>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</si>
  <si>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</si>
  <si>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</si>
  <si>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</si>
  <si>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</si>
  <si>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</si>
  <si>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</si>
  <si>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</si>
  <si>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</si>
  <si>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</si>
  <si>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10,01,17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</si>
  <si>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</si>
  <si>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</si>
  <si>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</si>
  <si>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</si>
  <si>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</si>
  <si>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</si>
  <si>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</si>
  <si>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</si>
  <si>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</si>
  <si>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</si>
  <si>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</si>
  <si>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</si>
  <si>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</si>
  <si>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</si>
  <si>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</si>
  <si>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</si>
  <si>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</si>
  <si>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</si>
  <si>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</si>
  <si>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</si>
  <si>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</si>
  <si>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</si>
  <si>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</si>
  <si>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</si>
  <si>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</si>
  <si>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</si>
  <si>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</si>
  <si>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</si>
  <si>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</si>
  <si>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</si>
  <si>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</si>
  <si>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</si>
  <si>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</si>
  <si>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</si>
  <si>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</si>
  <si>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</si>
  <si>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</si>
  <si>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</si>
  <si>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</si>
  <si>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</si>
  <si>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</si>
  <si>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</si>
  <si>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</si>
  <si>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</si>
  <si>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</si>
  <si>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</si>
  <si>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</si>
  <si>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</si>
  <si>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</si>
  <si>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</si>
  <si>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</si>
  <si>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</si>
  <si>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</si>
  <si>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</si>
  <si>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</si>
  <si>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</si>
  <si>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</si>
  <si>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</si>
  <si>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</si>
  <si>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</si>
  <si>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</si>
  <si>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</si>
  <si>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</si>
  <si>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</si>
  <si>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</si>
  <si>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</si>
  <si>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</si>
  <si>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</si>
  <si>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</si>
  <si>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</si>
  <si>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</si>
  <si>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</si>
  <si>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</si>
  <si>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</si>
  <si>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</si>
  <si>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</si>
  <si>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</si>
  <si>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</si>
  <si>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</si>
  <si>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</si>
  <si>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</si>
  <si>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</si>
  <si>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</si>
  <si>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</si>
  <si>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</si>
  <si>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</si>
  <si>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</si>
  <si>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</si>
  <si>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</si>
  <si>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</si>
  <si>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</si>
  <si>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</si>
  <si>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</si>
  <si>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</si>
  <si>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</si>
  <si>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</si>
  <si>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</si>
  <si>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</si>
  <si>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</si>
  <si>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</si>
  <si>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</si>
  <si>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</si>
  <si>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</si>
  <si>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</si>
  <si>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</si>
  <si>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</si>
  <si>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</si>
  <si>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</si>
  <si>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</si>
  <si>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</si>
  <si>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</si>
  <si>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</si>
  <si>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</si>
  <si>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</si>
  <si>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</si>
  <si>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</si>
  <si>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</si>
  <si>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</si>
  <si>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</si>
  <si>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</si>
  <si>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</si>
  <si>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</si>
  <si>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</si>
  <si>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</si>
  <si>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</si>
  <si>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</si>
  <si>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</si>
  <si>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</si>
  <si>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</si>
  <si>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</si>
  <si>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</si>
  <si>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</si>
  <si>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</si>
  <si>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</si>
  <si>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</si>
  <si>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</si>
  <si>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</si>
  <si>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</si>
  <si>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</si>
  <si>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</si>
  <si>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</si>
  <si>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</si>
  <si>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</si>
  <si>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</si>
  <si>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</si>
  <si>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</si>
  <si>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</si>
  <si>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</si>
  <si>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</si>
  <si>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</si>
  <si>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</si>
  <si>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</si>
  <si>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</si>
  <si>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</si>
  <si>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</si>
  <si>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</si>
  <si>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</si>
  <si>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</si>
  <si>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</si>
  <si>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</si>
  <si>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</si>
  <si>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</si>
  <si>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</si>
  <si>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</si>
  <si>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</si>
  <si>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</si>
  <si>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</si>
  <si>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</si>
  <si>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</si>
  <si>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</si>
  <si>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</si>
  <si>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</si>
  <si>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</si>
  <si>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</si>
  <si>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</si>
  <si>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</si>
  <si>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</si>
  <si>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</si>
  <si>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</si>
  <si>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</si>
  <si>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</si>
  <si>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</si>
  <si>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</si>
  <si>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</si>
  <si>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</si>
  <si>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</si>
  <si>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</si>
  <si>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</si>
  <si>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</si>
  <si>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</si>
  <si>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</si>
  <si>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</si>
  <si>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</si>
  <si>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</si>
  <si>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</si>
  <si>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</si>
  <si>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</si>
  <si>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</si>
  <si>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</si>
  <si>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</si>
  <si>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</si>
  <si>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</si>
  <si>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</si>
  <si>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</si>
  <si>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</si>
  <si>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</si>
  <si>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</si>
  <si>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</si>
  <si>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</si>
  <si>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</si>
  <si>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</si>
  <si>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</si>
  <si>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</si>
  <si>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</si>
  <si>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</si>
  <si>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</si>
  <si>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</si>
  <si>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</si>
  <si>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</si>
  <si>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</si>
  <si>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</si>
  <si>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</si>
  <si>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</si>
  <si>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</si>
  <si>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</si>
  <si>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</si>
  <si>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</si>
  <si>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</si>
  <si>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</si>
  <si>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</si>
  <si>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</si>
  <si>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</si>
  <si>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</si>
  <si>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</si>
  <si>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</si>
  <si>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</si>
  <si>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</si>
  <si>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</si>
  <si>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</si>
  <si>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</si>
  <si>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</si>
  <si>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</si>
  <si>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</si>
  <si>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</si>
  <si>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</si>
  <si>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</si>
  <si>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</si>
  <si>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</si>
  <si>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</si>
  <si>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</si>
  <si>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</si>
  <si>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</si>
  <si>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</si>
  <si>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</si>
  <si>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</si>
  <si>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</si>
  <si>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</si>
  <si>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</si>
  <si>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</si>
  <si>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</si>
  <si>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</si>
  <si>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</si>
  <si>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</si>
  <si>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</si>
  <si>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</si>
  <si>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</si>
  <si>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</si>
  <si>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</si>
  <si>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</si>
  <si>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</si>
  <si>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</si>
  <si>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</si>
  <si>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</si>
  <si>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</si>
  <si>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</si>
  <si>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</si>
  <si>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</si>
  <si>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</si>
  <si>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</si>
  <si>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</si>
  <si>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</si>
  <si>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</si>
  <si>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</si>
  <si>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</si>
  <si>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</si>
  <si>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</si>
  <si>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</si>
  <si>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</si>
  <si>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</si>
  <si>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</si>
  <si>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</si>
  <si>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
 (cod 51+55+56+70+84)</t>
  </si>
  <si>
    <t xml:space="preserve">TITLUL VI TRANSFERURI INTRE UNITATI ALE ADMINISTRATIEI PUBLICE  (cod 51.02) </t>
  </si>
  <si>
    <t xml:space="preserve">55 </t>
  </si>
  <si>
    <t>Transferuri de capital  (cod 51.02.12+51.02.22 la 51.02.28)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</si>
  <si>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</si>
  <si>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</si>
  <si>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</si>
  <si>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</si>
  <si>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</si>
  <si>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</si>
  <si>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</si>
  <si>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</si>
  <si>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</si>
  <si>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</si>
  <si>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</si>
  <si>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</si>
  <si>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</si>
  <si>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</si>
  <si>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</si>
  <si>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</si>
  <si>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</si>
  <si>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</si>
  <si>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</si>
  <si>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</si>
  <si>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</si>
  <si>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</si>
  <si>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</si>
  <si>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</si>
  <si>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</si>
  <si>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</si>
  <si>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</si>
  <si>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</si>
  <si>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</si>
  <si>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</si>
  <si>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</si>
  <si>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</si>
  <si>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</si>
  <si>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</si>
  <si>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</si>
  <si>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</si>
  <si>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</si>
  <si>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 xml:space="preserve">Titlul VIII Proiecte cu finantare din  Fonduri externe nerambursabile (POCA) 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</si>
  <si>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</si>
  <si>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</si>
  <si>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</si>
  <si>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</si>
  <si>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</si>
  <si>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</si>
  <si>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</si>
  <si>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</si>
  <si>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</si>
  <si>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</si>
  <si>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</si>
  <si>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</si>
  <si>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</si>
  <si>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</si>
  <si>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</si>
  <si>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</si>
  <si>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</si>
  <si>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</si>
  <si>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</si>
  <si>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</si>
  <si>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</si>
  <si>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</si>
  <si>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</si>
  <si>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</si>
  <si>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</si>
  <si>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</si>
  <si>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</si>
  <si>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</si>
  <si>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</si>
  <si>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</si>
  <si>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</si>
  <si>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</si>
  <si>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</si>
  <si>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</si>
  <si>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</si>
  <si>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</si>
  <si>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</si>
  <si>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</si>
  <si>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</si>
  <si>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</si>
  <si>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</si>
  <si>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</si>
  <si>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</si>
  <si>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</si>
  <si>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</si>
  <si>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</si>
  <si>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</si>
  <si>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</si>
  <si>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</si>
  <si>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</si>
  <si>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</si>
  <si>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</si>
  <si>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</si>
  <si>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</si>
  <si>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</si>
  <si>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</si>
  <si>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</si>
  <si>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</si>
  <si>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</si>
  <si>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</si>
  <si>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</si>
  <si>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</si>
  <si>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</si>
  <si>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</si>
  <si>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</si>
  <si>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</si>
  <si>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</si>
  <si>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</si>
  <si>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</si>
  <si>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</si>
  <si>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</si>
  <si>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</si>
  <si>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</si>
  <si>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</si>
  <si>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</si>
  <si>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</si>
  <si>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</si>
  <si>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</si>
  <si>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</si>
  <si>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</si>
  <si>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</si>
  <si>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</si>
  <si>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</si>
  <si>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</si>
  <si>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</si>
  <si>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</si>
  <si>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</si>
  <si>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</si>
  <si>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</si>
  <si>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58.02.01</t>
  </si>
  <si>
    <t>58.02.02</t>
  </si>
  <si>
    <t>58.02.03</t>
  </si>
  <si>
    <t>Plati efectuate in anii precedenti si
 recuperate in anul curent</t>
  </si>
  <si>
    <t>Plati efectuate in anii precedenti si 
recuperate in anul curent</t>
  </si>
  <si>
    <t>59.40</t>
  </si>
  <si>
    <t>D E N U M I R E A  
   I N D I C A T O R I L O R</t>
  </si>
  <si>
    <t>58.02</t>
  </si>
  <si>
    <t>ANEXA nr. 3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</si>
</sst>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0"/>
      <name val="Calibri"/>
      <family val="2"/>
    </font>
    <font>
      <sz val="10"/>
      <color theme="0"/>
      <name val="Arial"/>
      <family val="2"/>
    </font>
    <font>
      <i/>
      <sz val="12"/>
      <color theme="0"/>
      <name val="Arial"/>
      <family val="2"/>
    </font>
    <font>
      <strike/>
      <sz val="10"/>
      <color theme="0"/>
      <name val="Arial"/>
      <family val="2"/>
    </font>
    <font>
      <b/>
      <sz val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260">
    <xf numFmtId="0" fontId="0" fillId="0" borderId="0" xfId="0"/>
    <xf numFmtId="0" fontId="1" fillId="0" borderId="0" xfId="3"/>
    <xf numFmtId="0" fontId="1" fillId="0" borderId="0" xfId="2"/>
    <xf numFmtId="0" fontId="3" fillId="0" borderId="0" xfId="3" applyFont="1"/>
    <xf numFmtId="0" fontId="1" fillId="0" borderId="0" xfId="3" applyAlignment="1">
      <alignment horizontal="left"/>
    </xf>
    <xf numFmtId="1" fontId="6" fillId="5" borderId="2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6" borderId="9" xfId="4" applyNumberFormat="1" applyFont="1" applyFill="1" applyBorder="1" applyAlignment="1">
      <alignment horizontal="center" vertical="center" wrapText="1"/>
    </xf>
    <xf numFmtId="3" fontId="2" fillId="6" borderId="9" xfId="4" applyNumberFormat="1" applyFont="1" applyFill="1" applyBorder="1" applyAlignment="1">
      <alignment vertical="center" wrapText="1"/>
    </xf>
    <xf numFmtId="1" fontId="6" fillId="7" borderId="12" xfId="4" applyNumberFormat="1" applyFont="1" applyFill="1" applyBorder="1" applyAlignment="1">
      <alignment horizontal="center" vertical="center" wrapText="1"/>
    </xf>
    <xf numFmtId="3" fontId="2" fillId="7" borderId="12" xfId="4" applyNumberFormat="1" applyFont="1" applyFill="1" applyBorder="1" applyAlignment="1">
      <alignment vertical="center" wrapText="1"/>
    </xf>
    <xf numFmtId="49" fontId="6" fillId="8" borderId="12" xfId="5" applyNumberFormat="1" applyFont="1" applyFill="1" applyBorder="1" applyAlignment="1">
      <alignment horizontal="right"/>
    </xf>
    <xf numFmtId="3" fontId="2" fillId="8" borderId="12" xfId="4" applyNumberFormat="1" applyFont="1" applyFill="1" applyBorder="1" applyAlignment="1">
      <alignment vertical="center" wrapText="1"/>
    </xf>
    <xf numFmtId="49" fontId="7" fillId="9" borderId="11" xfId="5" applyNumberFormat="1" applyFont="1" applyFill="1" applyBorder="1" applyAlignment="1">
      <alignment horizontal="left" vertical="center"/>
    </xf>
    <xf numFmtId="49" fontId="7" fillId="9" borderId="12" xfId="5" applyNumberFormat="1" applyFont="1" applyFill="1" applyBorder="1" applyAlignment="1">
      <alignment horizontal="left" vertical="top"/>
    </xf>
    <xf numFmtId="49" fontId="8" fillId="9" borderId="12" xfId="5" applyNumberFormat="1" applyFont="1" applyFill="1" applyBorder="1" applyAlignment="1">
      <alignment horizontal="right"/>
    </xf>
    <xf numFmtId="3" fontId="9" fillId="9" borderId="12" xfId="2" applyNumberFormat="1" applyFont="1" applyFill="1" applyBorder="1"/>
    <xf numFmtId="0" fontId="10" fillId="0" borderId="0" xfId="2" applyFont="1"/>
    <xf numFmtId="49" fontId="2" fillId="10" borderId="11" xfId="5" applyNumberFormat="1" applyFont="1" applyFill="1" applyBorder="1" applyAlignment="1">
      <alignment horizontal="left" vertical="top"/>
    </xf>
    <xf numFmtId="49" fontId="2" fillId="10" borderId="12" xfId="5" applyNumberFormat="1" applyFont="1" applyFill="1" applyBorder="1" applyAlignment="1">
      <alignment horizontal="left" vertical="top"/>
    </xf>
    <xf numFmtId="49" fontId="6" fillId="10" borderId="12" xfId="5" applyNumberFormat="1" applyFont="1" applyFill="1" applyBorder="1" applyAlignment="1">
      <alignment horizontal="right"/>
    </xf>
    <xf numFmtId="3" fontId="2" fillId="10" borderId="12" xfId="2" applyNumberFormat="1" applyFont="1" applyFill="1" applyBorder="1"/>
    <xf numFmtId="0" fontId="2" fillId="0" borderId="11" xfId="5" applyFont="1" applyBorder="1"/>
    <xf numFmtId="0" fontId="1" fillId="0" borderId="12" xfId="5" applyBorder="1"/>
    <xf numFmtId="49" fontId="11" fillId="0" borderId="12" xfId="5" applyNumberFormat="1" applyFont="1" applyBorder="1" applyAlignment="1">
      <alignment horizontal="right"/>
    </xf>
    <xf numFmtId="3" fontId="2" fillId="0" borderId="12" xfId="4" applyNumberFormat="1" applyFont="1" applyBorder="1" applyAlignment="1">
      <alignment horizontal="right" vertical="center" wrapText="1"/>
    </xf>
    <xf numFmtId="0" fontId="12" fillId="0" borderId="11" xfId="5" applyFont="1" applyBorder="1"/>
    <xf numFmtId="0" fontId="13" fillId="0" borderId="12" xfId="5" applyFont="1" applyBorder="1"/>
    <xf numFmtId="49" fontId="14" fillId="0" borderId="12" xfId="5" applyNumberFormat="1" applyFont="1" applyBorder="1" applyAlignment="1">
      <alignment horizontal="right"/>
    </xf>
    <xf numFmtId="0" fontId="13" fillId="0" borderId="0" xfId="2" applyFont="1"/>
    <xf numFmtId="3" fontId="1" fillId="0" borderId="12" xfId="2" applyNumberFormat="1" applyBorder="1" applyAlignment="1">
      <alignment horizontal="right"/>
    </xf>
    <xf numFmtId="3" fontId="2" fillId="0" borderId="12" xfId="2" applyNumberFormat="1" applyFont="1" applyBorder="1" applyAlignment="1">
      <alignment horizontal="right"/>
    </xf>
    <xf numFmtId="49" fontId="2" fillId="0" borderId="11" xfId="5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/>
    </xf>
    <xf numFmtId="0" fontId="1" fillId="10" borderId="12" xfId="5" applyFill="1" applyBorder="1"/>
    <xf numFmtId="3" fontId="2" fillId="10" borderId="12" xfId="2" applyNumberFormat="1" applyFont="1" applyFill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49" fontId="2" fillId="10" borderId="11" xfId="5" quotePrefix="1" applyNumberFormat="1" applyFont="1" applyFill="1" applyBorder="1" applyAlignment="1">
      <alignment horizontal="left" vertical="top"/>
    </xf>
    <xf numFmtId="49" fontId="1" fillId="10" borderId="12" xfId="5" applyNumberFormat="1" applyFill="1" applyBorder="1" applyAlignment="1">
      <alignment horizontal="left" vertical="top"/>
    </xf>
    <xf numFmtId="49" fontId="1" fillId="0" borderId="12" xfId="5" quotePrefix="1" applyNumberFormat="1" applyBorder="1" applyAlignment="1">
      <alignment horizontal="left" vertical="top"/>
    </xf>
    <xf numFmtId="49" fontId="2" fillId="0" borderId="11" xfId="5" quotePrefix="1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 wrapText="1"/>
    </xf>
    <xf numFmtId="3" fontId="2" fillId="0" borderId="12" xfId="2" applyNumberFormat="1" applyFont="1" applyBorder="1" applyAlignment="1" applyProtection="1">
      <alignment horizontal="right"/>
      <protection locked="0"/>
    </xf>
    <xf numFmtId="3" fontId="2" fillId="0" borderId="15" xfId="2" applyNumberFormat="1" applyFont="1" applyBorder="1" applyAlignment="1" applyProtection="1">
      <alignment horizontal="right"/>
      <protection locked="0"/>
    </xf>
    <xf numFmtId="1" fontId="11" fillId="0" borderId="12" xfId="2" quotePrefix="1" applyNumberFormat="1" applyFont="1" applyBorder="1" applyAlignment="1">
      <alignment horizontal="right"/>
    </xf>
    <xf numFmtId="3" fontId="16" fillId="9" borderId="12" xfId="2" applyNumberFormat="1" applyFont="1" applyFill="1" applyBorder="1" applyAlignment="1">
      <alignment horizontal="right"/>
    </xf>
    <xf numFmtId="49" fontId="2" fillId="10" borderId="11" xfId="5" applyNumberFormat="1" applyFont="1" applyFill="1" applyBorder="1" applyAlignment="1">
      <alignment horizontal="left" vertical="center"/>
    </xf>
    <xf numFmtId="3" fontId="2" fillId="10" borderId="15" xfId="2" applyNumberFormat="1" applyFont="1" applyFill="1" applyBorder="1" applyAlignment="1">
      <alignment horizontal="right"/>
    </xf>
    <xf numFmtId="3" fontId="2" fillId="11" borderId="12" xfId="2" applyNumberFormat="1" applyFont="1" applyFill="1" applyBorder="1" applyAlignment="1">
      <alignment horizontal="right"/>
    </xf>
    <xf numFmtId="0" fontId="1" fillId="0" borderId="12" xfId="5" applyBorder="1" applyAlignment="1">
      <alignment wrapText="1"/>
    </xf>
    <xf numFmtId="0" fontId="2" fillId="10" borderId="12" xfId="5" applyFont="1" applyFill="1" applyBorder="1"/>
    <xf numFmtId="3" fontId="1" fillId="0" borderId="12" xfId="2" applyNumberFormat="1" applyBorder="1" applyAlignment="1" applyProtection="1">
      <alignment horizontal="right"/>
      <protection locked="0"/>
    </xf>
    <xf numFmtId="3" fontId="1" fillId="0" borderId="15" xfId="2" applyNumberFormat="1" applyBorder="1" applyAlignment="1" applyProtection="1">
      <alignment horizontal="right"/>
      <protection locked="0"/>
    </xf>
    <xf numFmtId="164" fontId="2" fillId="10" borderId="11" xfId="1" applyFont="1" applyFill="1" applyBorder="1" applyAlignment="1">
      <alignment horizontal="left" vertical="top"/>
    </xf>
    <xf numFmtId="0" fontId="2" fillId="10" borderId="11" xfId="5" applyFont="1" applyFill="1" applyBorder="1"/>
    <xf numFmtId="3" fontId="1" fillId="10" borderId="12" xfId="2" applyNumberFormat="1" applyFill="1" applyBorder="1" applyAlignment="1" applyProtection="1">
      <alignment horizontal="right"/>
      <protection locked="0"/>
    </xf>
    <xf numFmtId="3" fontId="1" fillId="10" borderId="15" xfId="2" applyNumberFormat="1" applyFill="1" applyBorder="1" applyAlignment="1" applyProtection="1">
      <alignment horizontal="right"/>
      <protection locked="0"/>
    </xf>
    <xf numFmtId="0" fontId="11" fillId="0" borderId="12" xfId="6" applyFont="1" applyBorder="1" applyAlignment="1">
      <alignment horizontal="right"/>
    </xf>
    <xf numFmtId="49" fontId="15" fillId="9" borderId="11" xfId="5" applyNumberFormat="1" applyFont="1" applyFill="1" applyBorder="1" applyAlignment="1">
      <alignment horizontal="left" vertical="top"/>
    </xf>
    <xf numFmtId="49" fontId="15" fillId="9" borderId="12" xfId="5" applyNumberFormat="1" applyFont="1" applyFill="1" applyBorder="1" applyAlignment="1">
      <alignment horizontal="left" vertical="top"/>
    </xf>
    <xf numFmtId="3" fontId="15" fillId="0" borderId="12" xfId="2" applyNumberFormat="1" applyFont="1" applyBorder="1" applyAlignment="1">
      <alignment horizontal="right"/>
    </xf>
    <xf numFmtId="3" fontId="15" fillId="9" borderId="12" xfId="2" applyNumberFormat="1" applyFont="1" applyFill="1" applyBorder="1" applyAlignment="1">
      <alignment horizontal="right"/>
    </xf>
    <xf numFmtId="3" fontId="15" fillId="9" borderId="15" xfId="2" applyNumberFormat="1" applyFont="1" applyFill="1" applyBorder="1" applyAlignment="1">
      <alignment horizontal="right"/>
    </xf>
    <xf numFmtId="49" fontId="2" fillId="10" borderId="11" xfId="5" applyNumberFormat="1" applyFont="1" applyFill="1" applyBorder="1"/>
    <xf numFmtId="49" fontId="2" fillId="10" borderId="12" xfId="5" applyNumberFormat="1" applyFont="1" applyFill="1" applyBorder="1"/>
    <xf numFmtId="49" fontId="2" fillId="0" borderId="11" xfId="5" applyNumberFormat="1" applyFont="1" applyBorder="1"/>
    <xf numFmtId="0" fontId="2" fillId="0" borderId="12" xfId="5" applyFont="1" applyBorder="1"/>
    <xf numFmtId="0" fontId="11" fillId="0" borderId="12" xfId="5" applyFont="1" applyBorder="1" applyAlignment="1">
      <alignment horizontal="right"/>
    </xf>
    <xf numFmtId="49" fontId="10" fillId="9" borderId="12" xfId="5" applyNumberFormat="1" applyFont="1" applyFill="1" applyBorder="1" applyAlignment="1">
      <alignment horizontal="left" vertical="top"/>
    </xf>
    <xf numFmtId="49" fontId="4" fillId="0" borderId="12" xfId="0" applyNumberFormat="1" applyFont="1" applyBorder="1" applyAlignment="1">
      <alignment horizontal="left" vertical="top"/>
    </xf>
    <xf numFmtId="49" fontId="6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/>
    </xf>
    <xf numFmtId="49" fontId="15" fillId="9" borderId="11" xfId="5" applyNumberFormat="1" applyFont="1" applyFill="1" applyBorder="1" applyAlignment="1">
      <alignment horizontal="left"/>
    </xf>
    <xf numFmtId="0" fontId="2" fillId="9" borderId="12" xfId="5" applyFont="1" applyFill="1" applyBorder="1"/>
    <xf numFmtId="49" fontId="8" fillId="9" borderId="12" xfId="5" applyNumberFormat="1" applyFont="1" applyFill="1" applyBorder="1" applyAlignment="1">
      <alignment horizontal="right" vertical="center"/>
    </xf>
    <xf numFmtId="3" fontId="2" fillId="9" borderId="12" xfId="2" applyNumberFormat="1" applyFont="1" applyFill="1" applyBorder="1" applyAlignment="1">
      <alignment horizontal="right"/>
    </xf>
    <xf numFmtId="3" fontId="2" fillId="9" borderId="15" xfId="2" applyNumberFormat="1" applyFont="1" applyFill="1" applyBorder="1" applyAlignment="1">
      <alignment horizontal="right"/>
    </xf>
    <xf numFmtId="49" fontId="6" fillId="0" borderId="12" xfId="5" applyNumberFormat="1" applyFont="1" applyBorder="1" applyAlignment="1">
      <alignment horizontal="right"/>
    </xf>
    <xf numFmtId="3" fontId="1" fillId="0" borderId="15" xfId="2" applyNumberFormat="1" applyBorder="1" applyAlignment="1">
      <alignment horizontal="right"/>
    </xf>
    <xf numFmtId="3" fontId="4" fillId="11" borderId="12" xfId="2" applyNumberFormat="1" applyFont="1" applyFill="1" applyBorder="1" applyAlignment="1">
      <alignment horizontal="right"/>
    </xf>
    <xf numFmtId="3" fontId="4" fillId="10" borderId="12" xfId="2" applyNumberFormat="1" applyFont="1" applyFill="1" applyBorder="1" applyAlignment="1">
      <alignment horizontal="right"/>
    </xf>
    <xf numFmtId="3" fontId="4" fillId="10" borderId="15" xfId="2" applyNumberFormat="1" applyFont="1" applyFill="1" applyBorder="1" applyAlignment="1">
      <alignment horizontal="right"/>
    </xf>
    <xf numFmtId="0" fontId="1" fillId="0" borderId="11" xfId="5" applyBorder="1"/>
    <xf numFmtId="0" fontId="11" fillId="0" borderId="12" xfId="5" applyFont="1" applyBorder="1" applyAlignment="1">
      <alignment wrapText="1"/>
    </xf>
    <xf numFmtId="0" fontId="18" fillId="0" borderId="11" xfId="5" applyFont="1" applyBorder="1"/>
    <xf numFmtId="0" fontId="18" fillId="0" borderId="12" xfId="5" applyFont="1" applyBorder="1" applyAlignment="1">
      <alignment wrapText="1"/>
    </xf>
    <xf numFmtId="49" fontId="19" fillId="0" borderId="12" xfId="5" applyNumberFormat="1" applyFont="1" applyBorder="1" applyAlignment="1">
      <alignment horizontal="right"/>
    </xf>
    <xf numFmtId="3" fontId="18" fillId="0" borderId="12" xfId="2" applyNumberFormat="1" applyFont="1" applyBorder="1" applyAlignment="1" applyProtection="1">
      <alignment horizontal="right"/>
      <protection locked="0"/>
    </xf>
    <xf numFmtId="3" fontId="18" fillId="0" borderId="15" xfId="2" applyNumberFormat="1" applyFont="1" applyBorder="1" applyAlignment="1" applyProtection="1">
      <alignment horizontal="right"/>
      <protection locked="0"/>
    </xf>
    <xf numFmtId="0" fontId="18" fillId="0" borderId="0" xfId="2" applyFont="1"/>
    <xf numFmtId="0" fontId="1" fillId="0" borderId="11" xfId="2" applyBorder="1"/>
    <xf numFmtId="49" fontId="2" fillId="9" borderId="11" xfId="5" applyNumberFormat="1" applyFont="1" applyFill="1" applyBorder="1" applyAlignment="1">
      <alignment horizontal="left" vertical="top"/>
    </xf>
    <xf numFmtId="0" fontId="1" fillId="9" borderId="12" xfId="5" applyFill="1" applyBorder="1"/>
    <xf numFmtId="49" fontId="6" fillId="9" borderId="12" xfId="5" applyNumberFormat="1" applyFont="1" applyFill="1" applyBorder="1" applyAlignment="1">
      <alignment horizontal="right"/>
    </xf>
    <xf numFmtId="0" fontId="2" fillId="10" borderId="11" xfId="5" applyFont="1" applyFill="1" applyBorder="1" applyAlignment="1">
      <alignment horizontal="left" vertical="center"/>
    </xf>
    <xf numFmtId="0" fontId="1" fillId="0" borderId="12" xfId="5" applyBorder="1" applyAlignment="1">
      <alignment horizontal="left" vertical="center"/>
    </xf>
    <xf numFmtId="0" fontId="11" fillId="0" borderId="12" xfId="2" applyFont="1" applyBorder="1" applyAlignment="1">
      <alignment horizontal="right"/>
    </xf>
    <xf numFmtId="0" fontId="16" fillId="10" borderId="11" xfId="5" applyFont="1" applyFill="1" applyBorder="1"/>
    <xf numFmtId="49" fontId="20" fillId="10" borderId="12" xfId="5" applyNumberFormat="1" applyFont="1" applyFill="1" applyBorder="1" applyAlignment="1">
      <alignment horizontal="left" vertical="top"/>
    </xf>
    <xf numFmtId="0" fontId="20" fillId="0" borderId="11" xfId="5" applyFont="1" applyBorder="1"/>
    <xf numFmtId="49" fontId="20" fillId="0" borderId="12" xfId="5" applyNumberFormat="1" applyFont="1" applyBorder="1" applyAlignment="1">
      <alignment horizontal="left" vertical="top"/>
    </xf>
    <xf numFmtId="49" fontId="15" fillId="9" borderId="11" xfId="5" quotePrefix="1" applyNumberFormat="1" applyFont="1" applyFill="1" applyBorder="1" applyAlignment="1">
      <alignment horizontal="left" vertical="top"/>
    </xf>
    <xf numFmtId="0" fontId="15" fillId="9" borderId="11" xfId="5" applyFont="1" applyFill="1" applyBorder="1"/>
    <xf numFmtId="49" fontId="8" fillId="4" borderId="12" xfId="5" applyNumberFormat="1" applyFont="1" applyFill="1" applyBorder="1" applyAlignment="1">
      <alignment horizontal="right"/>
    </xf>
    <xf numFmtId="3" fontId="16" fillId="4" borderId="12" xfId="2" applyNumberFormat="1" applyFont="1" applyFill="1" applyBorder="1" applyAlignment="1">
      <alignment horizontal="right"/>
    </xf>
    <xf numFmtId="0" fontId="6" fillId="7" borderId="12" xfId="2" applyFont="1" applyFill="1" applyBorder="1" applyAlignment="1">
      <alignment horizontal="center" vertical="center"/>
    </xf>
    <xf numFmtId="3" fontId="9" fillId="7" borderId="12" xfId="2" applyNumberFormat="1" applyFont="1" applyFill="1" applyBorder="1" applyAlignment="1">
      <alignment horizontal="right"/>
    </xf>
    <xf numFmtId="3" fontId="9" fillId="7" borderId="15" xfId="2" applyNumberFormat="1" applyFont="1" applyFill="1" applyBorder="1" applyAlignment="1">
      <alignment horizontal="right"/>
    </xf>
    <xf numFmtId="3" fontId="16" fillId="9" borderId="15" xfId="2" applyNumberFormat="1" applyFont="1" applyFill="1" applyBorder="1" applyAlignment="1">
      <alignment horizontal="right"/>
    </xf>
    <xf numFmtId="0" fontId="22" fillId="0" borderId="11" xfId="5" applyFont="1" applyBorder="1"/>
    <xf numFmtId="3" fontId="22" fillId="0" borderId="12" xfId="2" applyNumberFormat="1" applyFont="1" applyBorder="1" applyAlignment="1" applyProtection="1">
      <alignment horizontal="right"/>
      <protection locked="0"/>
    </xf>
    <xf numFmtId="3" fontId="22" fillId="0" borderId="15" xfId="2" applyNumberFormat="1" applyFont="1" applyBorder="1" applyAlignment="1" applyProtection="1">
      <alignment horizontal="right"/>
      <protection locked="0"/>
    </xf>
    <xf numFmtId="0" fontId="22" fillId="0" borderId="0" xfId="2" applyFont="1"/>
    <xf numFmtId="0" fontId="23" fillId="0" borderId="11" xfId="5" applyFont="1" applyBorder="1"/>
    <xf numFmtId="0" fontId="24" fillId="0" borderId="12" xfId="0" applyFont="1" applyBorder="1" applyAlignment="1">
      <alignment wrapText="1"/>
    </xf>
    <xf numFmtId="3" fontId="23" fillId="0" borderId="12" xfId="2" applyNumberFormat="1" applyFont="1" applyBorder="1" applyAlignment="1" applyProtection="1">
      <alignment horizontal="right"/>
      <protection locked="0"/>
    </xf>
    <xf numFmtId="3" fontId="23" fillId="0" borderId="15" xfId="2" applyNumberFormat="1" applyFont="1" applyBorder="1" applyAlignment="1" applyProtection="1">
      <alignment horizontal="right"/>
      <protection locked="0"/>
    </xf>
    <xf numFmtId="0" fontId="23" fillId="0" borderId="0" xfId="2" applyFont="1"/>
    <xf numFmtId="3" fontId="23" fillId="0" borderId="12" xfId="2" applyNumberFormat="1" applyFont="1" applyBorder="1" applyAlignment="1">
      <alignment horizontal="right"/>
    </xf>
    <xf numFmtId="3" fontId="23" fillId="0" borderId="15" xfId="2" applyNumberFormat="1" applyFont="1" applyBorder="1" applyAlignment="1">
      <alignment horizontal="right"/>
    </xf>
    <xf numFmtId="49" fontId="2" fillId="9" borderId="12" xfId="5" applyNumberFormat="1" applyFont="1" applyFill="1" applyBorder="1" applyAlignment="1">
      <alignment horizontal="left" vertical="top"/>
    </xf>
    <xf numFmtId="3" fontId="4" fillId="9" borderId="12" xfId="2" applyNumberFormat="1" applyFont="1" applyFill="1" applyBorder="1" applyAlignment="1">
      <alignment horizontal="right"/>
    </xf>
    <xf numFmtId="3" fontId="4" fillId="9" borderId="15" xfId="2" applyNumberFormat="1" applyFont="1" applyFill="1" applyBorder="1" applyAlignment="1">
      <alignment horizontal="right"/>
    </xf>
    <xf numFmtId="49" fontId="2" fillId="0" borderId="11" xfId="5" applyNumberFormat="1" applyFont="1" applyBorder="1" applyAlignment="1">
      <alignment horizontal="center"/>
    </xf>
    <xf numFmtId="0" fontId="6" fillId="9" borderId="12" xfId="0" quotePrefix="1" applyFont="1" applyFill="1" applyBorder="1"/>
    <xf numFmtId="3" fontId="25" fillId="9" borderId="12" xfId="2" applyNumberFormat="1" applyFont="1" applyFill="1" applyBorder="1" applyAlignment="1">
      <alignment horizontal="right"/>
    </xf>
    <xf numFmtId="3" fontId="3" fillId="9" borderId="12" xfId="2" applyNumberFormat="1" applyFont="1" applyFill="1" applyBorder="1" applyAlignment="1">
      <alignment horizontal="right"/>
    </xf>
    <xf numFmtId="0" fontId="26" fillId="0" borderId="12" xfId="0" applyFont="1" applyBorder="1" applyAlignment="1">
      <alignment horizontal="left" wrapText="1" indent="2"/>
    </xf>
    <xf numFmtId="0" fontId="11" fillId="0" borderId="12" xfId="0" quotePrefix="1" applyFont="1" applyBorder="1" applyAlignment="1">
      <alignment horizontal="right"/>
    </xf>
    <xf numFmtId="0" fontId="6" fillId="10" borderId="12" xfId="0" applyFont="1" applyFill="1" applyBorder="1" applyAlignment="1">
      <alignment horizontal="right"/>
    </xf>
    <xf numFmtId="0" fontId="4" fillId="0" borderId="11" xfId="0" applyFont="1" applyBorder="1"/>
    <xf numFmtId="0" fontId="26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0" fontId="16" fillId="8" borderId="11" xfId="5" applyFont="1" applyFill="1" applyBorder="1"/>
    <xf numFmtId="49" fontId="5" fillId="8" borderId="12" xfId="5" applyNumberFormat="1" applyFont="1" applyFill="1" applyBorder="1" applyAlignment="1">
      <alignment horizontal="left" vertical="top"/>
    </xf>
    <xf numFmtId="3" fontId="2" fillId="8" borderId="12" xfId="2" applyNumberFormat="1" applyFont="1" applyFill="1" applyBorder="1" applyAlignment="1">
      <alignment horizontal="right"/>
    </xf>
    <xf numFmtId="3" fontId="2" fillId="8" borderId="15" xfId="2" applyNumberFormat="1" applyFont="1" applyFill="1" applyBorder="1" applyAlignment="1">
      <alignment horizontal="right"/>
    </xf>
    <xf numFmtId="49" fontId="2" fillId="9" borderId="11" xfId="5" quotePrefix="1" applyNumberFormat="1" applyFont="1" applyFill="1" applyBorder="1" applyAlignment="1">
      <alignment horizontal="left" vertical="top"/>
    </xf>
    <xf numFmtId="49" fontId="1" fillId="9" borderId="12" xfId="5" applyNumberFormat="1" applyFill="1" applyBorder="1" applyAlignment="1">
      <alignment horizontal="left" vertical="top"/>
    </xf>
    <xf numFmtId="0" fontId="6" fillId="9" borderId="12" xfId="5" applyFont="1" applyFill="1" applyBorder="1" applyAlignment="1">
      <alignment horizontal="right"/>
    </xf>
    <xf numFmtId="0" fontId="6" fillId="10" borderId="12" xfId="5" applyFont="1" applyFill="1" applyBorder="1" applyAlignment="1">
      <alignment horizontal="right"/>
    </xf>
    <xf numFmtId="49" fontId="12" fillId="0" borderId="11" xfId="5" applyNumberFormat="1" applyFont="1" applyBorder="1" applyAlignment="1">
      <alignment horizontal="left" vertical="top"/>
    </xf>
    <xf numFmtId="49" fontId="2" fillId="0" borderId="16" xfId="5" applyNumberFormat="1" applyFont="1" applyBorder="1" applyAlignment="1">
      <alignment horizontal="left" vertical="top"/>
    </xf>
    <xf numFmtId="49" fontId="1" fillId="0" borderId="17" xfId="5" applyNumberFormat="1" applyBorder="1" applyAlignment="1">
      <alignment horizontal="left" vertical="top"/>
    </xf>
    <xf numFmtId="49" fontId="11" fillId="0" borderId="17" xfId="5" applyNumberFormat="1" applyFont="1" applyBorder="1" applyAlignment="1">
      <alignment horizontal="right"/>
    </xf>
    <xf numFmtId="3" fontId="2" fillId="0" borderId="17" xfId="2" applyNumberFormat="1" applyFont="1" applyBorder="1" applyAlignment="1">
      <alignment horizontal="right"/>
    </xf>
    <xf numFmtId="3" fontId="1" fillId="0" borderId="17" xfId="2" applyNumberFormat="1" applyBorder="1" applyAlignment="1">
      <alignment horizontal="right"/>
    </xf>
    <xf numFmtId="3" fontId="1" fillId="0" borderId="17" xfId="2" applyNumberFormat="1" applyBorder="1" applyAlignment="1" applyProtection="1">
      <alignment horizontal="right"/>
      <protection locked="0"/>
    </xf>
    <xf numFmtId="3" fontId="1" fillId="0" borderId="18" xfId="2" applyNumberFormat="1" applyBorder="1" applyAlignment="1">
      <alignment horizontal="right"/>
    </xf>
    <xf numFmtId="0" fontId="1" fillId="9" borderId="9" xfId="5" applyFill="1" applyBorder="1"/>
    <xf numFmtId="0" fontId="6" fillId="9" borderId="9" xfId="5" applyFont="1" applyFill="1" applyBorder="1" applyAlignment="1">
      <alignment horizontal="right"/>
    </xf>
    <xf numFmtId="3" fontId="2" fillId="9" borderId="9" xfId="2" applyNumberFormat="1" applyFont="1" applyFill="1" applyBorder="1" applyAlignment="1">
      <alignment horizontal="right"/>
    </xf>
    <xf numFmtId="49" fontId="2" fillId="10" borderId="12" xfId="5" applyNumberFormat="1" applyFont="1" applyFill="1" applyBorder="1" applyAlignment="1">
      <alignment vertical="top"/>
    </xf>
    <xf numFmtId="49" fontId="2" fillId="0" borderId="12" xfId="5" applyNumberFormat="1" applyFont="1" applyBorder="1" applyAlignment="1">
      <alignment vertical="top"/>
    </xf>
    <xf numFmtId="49" fontId="2" fillId="9" borderId="12" xfId="5" applyNumberFormat="1" applyFont="1" applyFill="1" applyBorder="1" applyAlignment="1">
      <alignment vertical="top"/>
    </xf>
    <xf numFmtId="0" fontId="6" fillId="9" borderId="12" xfId="2" applyFont="1" applyFill="1" applyBorder="1" applyAlignment="1">
      <alignment horizontal="right"/>
    </xf>
    <xf numFmtId="3" fontId="1" fillId="9" borderId="12" xfId="2" applyNumberFormat="1" applyFill="1" applyBorder="1" applyAlignment="1">
      <alignment horizontal="right"/>
    </xf>
    <xf numFmtId="3" fontId="1" fillId="9" borderId="12" xfId="2" applyNumberFormat="1" applyFill="1" applyBorder="1" applyAlignment="1" applyProtection="1">
      <alignment horizontal="right"/>
      <protection locked="0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0" fontId="1" fillId="4" borderId="0" xfId="2" applyFill="1" applyAlignment="1">
      <alignment horizontal="center"/>
    </xf>
    <xf numFmtId="0" fontId="29" fillId="2" borderId="0" xfId="2" applyFont="1" applyFill="1"/>
    <xf numFmtId="0" fontId="29" fillId="0" borderId="0" xfId="2" applyFont="1"/>
    <xf numFmtId="3" fontId="29" fillId="0" borderId="0" xfId="2" applyNumberFormat="1" applyFont="1"/>
    <xf numFmtId="0" fontId="30" fillId="2" borderId="0" xfId="2" applyFont="1" applyFill="1"/>
    <xf numFmtId="0" fontId="31" fillId="2" borderId="0" xfId="2" applyFont="1" applyFill="1"/>
    <xf numFmtId="3" fontId="29" fillId="2" borderId="0" xfId="2" applyNumberFormat="1" applyFont="1" applyFill="1"/>
    <xf numFmtId="1" fontId="6" fillId="5" borderId="6" xfId="4" applyNumberFormat="1" applyFont="1" applyFill="1" applyBorder="1" applyAlignment="1">
      <alignment horizontal="center" vertical="center" wrapText="1"/>
    </xf>
    <xf numFmtId="1" fontId="32" fillId="5" borderId="3" xfId="4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" fontId="6" fillId="5" borderId="7" xfId="4" applyNumberFormat="1" applyFont="1" applyFill="1" applyBorder="1" applyAlignment="1">
      <alignment horizontal="center" vertical="center" wrapText="1"/>
    </xf>
    <xf numFmtId="1" fontId="6" fillId="0" borderId="24" xfId="4" applyNumberFormat="1" applyFont="1" applyBorder="1" applyAlignment="1">
      <alignment horizontal="center" vertical="center" wrapText="1"/>
    </xf>
    <xf numFmtId="3" fontId="2" fillId="6" borderId="24" xfId="4" applyNumberFormat="1" applyFont="1" applyFill="1" applyBorder="1" applyAlignment="1">
      <alignment vertical="center" wrapText="1"/>
    </xf>
    <xf numFmtId="3" fontId="2" fillId="7" borderId="15" xfId="4" applyNumberFormat="1" applyFont="1" applyFill="1" applyBorder="1" applyAlignment="1">
      <alignment vertical="center" wrapText="1"/>
    </xf>
    <xf numFmtId="3" fontId="2" fillId="8" borderId="15" xfId="4" applyNumberFormat="1" applyFont="1" applyFill="1" applyBorder="1" applyAlignment="1">
      <alignment vertical="center" wrapText="1"/>
    </xf>
    <xf numFmtId="3" fontId="9" fillId="9" borderId="15" xfId="2" applyNumberFormat="1" applyFont="1" applyFill="1" applyBorder="1"/>
    <xf numFmtId="3" fontId="2" fillId="10" borderId="15" xfId="2" applyNumberFormat="1" applyFont="1" applyFill="1" applyBorder="1"/>
    <xf numFmtId="3" fontId="2" fillId="0" borderId="15" xfId="4" applyNumberFormat="1" applyFont="1" applyBorder="1" applyAlignment="1">
      <alignment horizontal="right" vertical="center" wrapText="1"/>
    </xf>
    <xf numFmtId="3" fontId="16" fillId="4" borderId="15" xfId="2" applyNumberFormat="1" applyFont="1" applyFill="1" applyBorder="1" applyAlignment="1">
      <alignment horizontal="right"/>
    </xf>
    <xf numFmtId="49" fontId="2" fillId="9" borderId="10" xfId="5" quotePrefix="1" applyNumberFormat="1" applyFont="1" applyFill="1" applyBorder="1" applyAlignment="1">
      <alignment horizontal="left" vertical="top"/>
    </xf>
    <xf numFmtId="3" fontId="2" fillId="9" borderId="24" xfId="2" applyNumberFormat="1" applyFont="1" applyFill="1" applyBorder="1" applyAlignment="1">
      <alignment horizontal="right"/>
    </xf>
    <xf numFmtId="49" fontId="2" fillId="10" borderId="11" xfId="5" applyNumberFormat="1" applyFont="1" applyFill="1" applyBorder="1" applyAlignment="1">
      <alignment vertical="top"/>
    </xf>
    <xf numFmtId="49" fontId="2" fillId="0" borderId="11" xfId="5" applyNumberFormat="1" applyFont="1" applyBorder="1" applyAlignment="1">
      <alignment vertical="top"/>
    </xf>
    <xf numFmtId="49" fontId="2" fillId="9" borderId="11" xfId="5" applyNumberFormat="1" applyFont="1" applyFill="1" applyBorder="1" applyAlignment="1">
      <alignment vertical="top"/>
    </xf>
    <xf numFmtId="3" fontId="1" fillId="9" borderId="15" xfId="2" applyNumberFormat="1" applyFill="1" applyBorder="1" applyAlignment="1">
      <alignment horizontal="right"/>
    </xf>
    <xf numFmtId="0" fontId="1" fillId="0" borderId="17" xfId="2" applyBorder="1" applyAlignment="1">
      <alignment horizontal="right"/>
    </xf>
    <xf numFmtId="49" fontId="2" fillId="10" borderId="11" xfId="5" applyNumberFormat="1" applyFont="1" applyFill="1" applyBorder="1" applyAlignment="1">
      <alignment horizontal="left" vertical="top"/>
    </xf>
    <xf numFmtId="49" fontId="2" fillId="10" borderId="12" xfId="5" applyNumberFormat="1" applyFont="1" applyFill="1" applyBorder="1" applyAlignment="1">
      <alignment horizontal="left" vertical="top"/>
    </xf>
    <xf numFmtId="0" fontId="2" fillId="0" borderId="0" xfId="2" applyFont="1" applyAlignment="1">
      <alignment horizontal="left"/>
    </xf>
    <xf numFmtId="0" fontId="3" fillId="3" borderId="1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3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2" fillId="5" borderId="4" xfId="4" applyNumberFormat="1" applyFont="1" applyFill="1" applyBorder="1" applyAlignment="1">
      <alignment horizontal="center" vertical="center" wrapText="1"/>
    </xf>
    <xf numFmtId="1" fontId="2" fillId="5" borderId="5" xfId="4" applyNumberFormat="1" applyFont="1" applyFill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4" fillId="0" borderId="0" xfId="4" applyNumberFormat="1" applyFont="1" applyAlignment="1">
      <alignment horizontal="center" vertical="center" wrapText="1"/>
    </xf>
    <xf numFmtId="1" fontId="3" fillId="6" borderId="10" xfId="4" applyNumberFormat="1" applyFont="1" applyFill="1" applyBorder="1" applyAlignment="1">
      <alignment horizontal="center" vertical="center" wrapText="1"/>
    </xf>
    <xf numFmtId="1" fontId="3" fillId="6" borderId="9" xfId="4" applyNumberFormat="1" applyFont="1" applyFill="1" applyBorder="1" applyAlignment="1">
      <alignment horizontal="center" vertical="center" wrapText="1"/>
    </xf>
    <xf numFmtId="1" fontId="4" fillId="7" borderId="11" xfId="4" applyNumberFormat="1" applyFont="1" applyFill="1" applyBorder="1" applyAlignment="1">
      <alignment horizontal="center" vertical="center" wrapText="1"/>
    </xf>
    <xf numFmtId="1" fontId="4" fillId="7" borderId="12" xfId="4" applyNumberFormat="1" applyFont="1" applyFill="1" applyBorder="1" applyAlignment="1">
      <alignment horizontal="center" vertical="center" wrapText="1"/>
    </xf>
    <xf numFmtId="0" fontId="7" fillId="8" borderId="13" xfId="5" applyFont="1" applyFill="1" applyBorder="1" applyAlignment="1">
      <alignment horizontal="center" vertical="center" wrapText="1"/>
    </xf>
    <xf numFmtId="0" fontId="7" fillId="8" borderId="14" xfId="5" applyFont="1" applyFill="1" applyBorder="1" applyAlignment="1">
      <alignment horizontal="center" vertical="center"/>
    </xf>
    <xf numFmtId="0" fontId="15" fillId="9" borderId="11" xfId="5" applyFont="1" applyFill="1" applyBorder="1" applyAlignment="1">
      <alignment horizontal="center" vertical="center" wrapText="1"/>
    </xf>
    <xf numFmtId="0" fontId="15" fillId="9" borderId="12" xfId="5" applyFont="1" applyFill="1" applyBorder="1" applyAlignment="1">
      <alignment horizontal="center" vertical="center" wrapText="1"/>
    </xf>
    <xf numFmtId="1" fontId="21" fillId="7" borderId="11" xfId="4" applyNumberFormat="1" applyFont="1" applyFill="1" applyBorder="1" applyAlignment="1">
      <alignment horizontal="center" vertical="center" wrapText="1"/>
    </xf>
    <xf numFmtId="1" fontId="21" fillId="7" borderId="12" xfId="4" applyNumberFormat="1" applyFont="1" applyFill="1" applyBorder="1" applyAlignment="1">
      <alignment horizontal="center" vertical="center" wrapText="1"/>
    </xf>
    <xf numFmtId="0" fontId="2" fillId="10" borderId="11" xfId="6" applyFont="1" applyFill="1" applyBorder="1" applyAlignment="1">
      <alignment horizontal="left" wrapText="1"/>
    </xf>
    <xf numFmtId="0" fontId="2" fillId="10" borderId="12" xfId="6" applyFont="1" applyFill="1" applyBorder="1" applyAlignment="1">
      <alignment horizontal="left" wrapText="1"/>
    </xf>
    <xf numFmtId="0" fontId="6" fillId="10" borderId="11" xfId="6" applyFont="1" applyFill="1" applyBorder="1" applyAlignment="1">
      <alignment horizontal="left" wrapText="1"/>
    </xf>
    <xf numFmtId="0" fontId="6" fillId="10" borderId="12" xfId="6" applyFont="1" applyFill="1" applyBorder="1" applyAlignment="1">
      <alignment horizontal="left" wrapText="1"/>
    </xf>
    <xf numFmtId="49" fontId="15" fillId="9" borderId="11" xfId="5" applyNumberFormat="1" applyFont="1" applyFill="1" applyBorder="1" applyAlignment="1">
      <alignment horizontal="left" vertical="top" wrapText="1"/>
    </xf>
    <xf numFmtId="49" fontId="15" fillId="9" borderId="12" xfId="5" applyNumberFormat="1" applyFont="1" applyFill="1" applyBorder="1" applyAlignment="1">
      <alignment horizontal="left" vertical="top" wrapText="1"/>
    </xf>
    <xf numFmtId="49" fontId="2" fillId="10" borderId="11" xfId="5" applyNumberFormat="1" applyFont="1" applyFill="1" applyBorder="1" applyAlignment="1">
      <alignment horizontal="left" vertical="top" wrapText="1"/>
    </xf>
    <xf numFmtId="0" fontId="0" fillId="10" borderId="12" xfId="0" applyFill="1" applyBorder="1"/>
    <xf numFmtId="49" fontId="9" fillId="9" borderId="11" xfId="5" applyNumberFormat="1" applyFont="1" applyFill="1" applyBorder="1" applyAlignment="1">
      <alignment horizontal="left" vertical="center" wrapText="1"/>
    </xf>
    <xf numFmtId="49" fontId="9" fillId="9" borderId="12" xfId="5" applyNumberFormat="1" applyFont="1" applyFill="1" applyBorder="1" applyAlignment="1">
      <alignment horizontal="left" vertical="center" wrapText="1"/>
    </xf>
    <xf numFmtId="0" fontId="2" fillId="0" borderId="11" xfId="5" applyFont="1" applyBorder="1" applyAlignment="1">
      <alignment horizontal="left" wrapText="1"/>
    </xf>
    <xf numFmtId="0" fontId="2" fillId="0" borderId="12" xfId="5" applyFont="1" applyBorder="1" applyAlignment="1">
      <alignment horizontal="left" wrapText="1"/>
    </xf>
    <xf numFmtId="49" fontId="2" fillId="0" borderId="11" xfId="5" applyNumberFormat="1" applyFont="1" applyBorder="1" applyAlignment="1">
      <alignment horizontal="left" wrapText="1"/>
    </xf>
    <xf numFmtId="49" fontId="2" fillId="0" borderId="12" xfId="5" applyNumberFormat="1" applyFont="1" applyBorder="1" applyAlignment="1">
      <alignment horizontal="left" wrapText="1"/>
    </xf>
    <xf numFmtId="49" fontId="8" fillId="9" borderId="13" xfId="5" applyNumberFormat="1" applyFont="1" applyFill="1" applyBorder="1" applyAlignment="1">
      <alignment horizontal="center" vertical="center" wrapText="1"/>
    </xf>
    <xf numFmtId="49" fontId="8" fillId="9" borderId="14" xfId="5" applyNumberFormat="1" applyFont="1" applyFill="1" applyBorder="1" applyAlignment="1">
      <alignment horizontal="center" vertical="center" wrapText="1"/>
    </xf>
    <xf numFmtId="49" fontId="8" fillId="4" borderId="13" xfId="5" applyNumberFormat="1" applyFont="1" applyFill="1" applyBorder="1" applyAlignment="1">
      <alignment horizontal="center" vertical="center" wrapText="1"/>
    </xf>
    <xf numFmtId="49" fontId="8" fillId="4" borderId="14" xfId="5" applyNumberFormat="1" applyFont="1" applyFill="1" applyBorder="1" applyAlignment="1">
      <alignment horizontal="center" vertical="center" wrapText="1"/>
    </xf>
    <xf numFmtId="49" fontId="2" fillId="0" borderId="22" xfId="5" applyNumberFormat="1" applyFont="1" applyBorder="1" applyAlignment="1">
      <alignment horizontal="center" vertical="top" wrapText="1"/>
    </xf>
    <xf numFmtId="49" fontId="2" fillId="0" borderId="20" xfId="5" applyNumberFormat="1" applyFont="1" applyBorder="1" applyAlignment="1">
      <alignment horizontal="center" vertical="top"/>
    </xf>
    <xf numFmtId="49" fontId="2" fillId="0" borderId="23" xfId="5" applyNumberFormat="1" applyFont="1" applyBorder="1" applyAlignment="1">
      <alignment horizontal="center" vertical="top"/>
    </xf>
    <xf numFmtId="49" fontId="2" fillId="0" borderId="21" xfId="5" applyNumberFormat="1" applyFont="1" applyBorder="1" applyAlignment="1">
      <alignment horizontal="center" vertical="top"/>
    </xf>
    <xf numFmtId="0" fontId="4" fillId="10" borderId="11" xfId="0" applyFont="1" applyFill="1" applyBorder="1" applyAlignment="1">
      <alignment wrapText="1"/>
    </xf>
    <xf numFmtId="0" fontId="27" fillId="10" borderId="12" xfId="0" applyFont="1" applyFill="1" applyBorder="1"/>
    <xf numFmtId="49" fontId="2" fillId="9" borderId="11" xfId="5" applyNumberFormat="1" applyFont="1" applyFill="1" applyBorder="1" applyAlignment="1">
      <alignment horizontal="left" vertical="center" wrapText="1"/>
    </xf>
    <xf numFmtId="49" fontId="2" fillId="9" borderId="12" xfId="5" applyNumberFormat="1" applyFont="1" applyFill="1" applyBorder="1" applyAlignment="1">
      <alignment horizontal="left" vertical="center" wrapText="1"/>
    </xf>
    <xf numFmtId="49" fontId="2" fillId="10" borderId="12" xfId="5" applyNumberFormat="1" applyFont="1" applyFill="1" applyBorder="1" applyAlignment="1">
      <alignment horizontal="left" vertical="top" wrapText="1"/>
    </xf>
    <xf numFmtId="0" fontId="9" fillId="9" borderId="11" xfId="0" quotePrefix="1" applyFont="1" applyFill="1" applyBorder="1" applyAlignment="1">
      <alignment vertical="center" wrapText="1"/>
    </xf>
    <xf numFmtId="0" fontId="9" fillId="9" borderId="12" xfId="0" quotePrefix="1" applyFont="1" applyFill="1" applyBorder="1" applyAlignment="1">
      <alignment vertical="center" wrapText="1"/>
    </xf>
    <xf numFmtId="0" fontId="4" fillId="10" borderId="11" xfId="0" quotePrefix="1" applyFont="1" applyFill="1" applyBorder="1" applyAlignment="1">
      <alignment horizontal="left" wrapText="1"/>
    </xf>
    <xf numFmtId="0" fontId="4" fillId="10" borderId="12" xfId="0" quotePrefix="1" applyFont="1" applyFill="1" applyBorder="1" applyAlignment="1">
      <alignment horizontal="left" wrapText="1"/>
    </xf>
    <xf numFmtId="0" fontId="4" fillId="10" borderId="11" xfId="0" applyFont="1" applyFill="1" applyBorder="1" applyAlignment="1">
      <alignment horizontal="left" wrapText="1"/>
    </xf>
    <xf numFmtId="0" fontId="4" fillId="10" borderId="12" xfId="0" applyFont="1" applyFill="1" applyBorder="1" applyAlignment="1">
      <alignment horizontal="left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2" fillId="10" borderId="11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left" wrapText="1"/>
    </xf>
    <xf numFmtId="49" fontId="16" fillId="9" borderId="11" xfId="5" applyNumberFormat="1" applyFont="1" applyFill="1" applyBorder="1" applyAlignment="1">
      <alignment horizontal="left" vertical="center" wrapText="1"/>
    </xf>
    <xf numFmtId="49" fontId="16" fillId="9" borderId="12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49" fontId="2" fillId="0" borderId="25" xfId="5" applyNumberFormat="1" applyFont="1" applyBorder="1" applyAlignment="1">
      <alignment horizontal="center" vertical="top"/>
    </xf>
    <xf numFmtId="49" fontId="2" fillId="0" borderId="26" xfId="5" applyNumberFormat="1" applyFont="1" applyBorder="1" applyAlignment="1">
      <alignment horizontal="center" vertical="top"/>
    </xf>
    <xf numFmtId="0" fontId="1" fillId="0" borderId="0" xfId="3" applyFont="1" applyAlignment="1"/>
  </cellXfs>
  <cellStyles count="7">
    <cellStyle name="Comma" xfId="1" builtinId="3"/>
    <cellStyle name="Normal" xfId="0" builtinId="0"/>
    <cellStyle name="Normal_Anexa F 140 146 10.07" xfId="5" xr:uid="{79A51351-53DC-4A3C-9B38-C1635D78CBE4}"/>
    <cellStyle name="Normal_F 07" xfId="3" xr:uid="{A4A55CE9-3EB1-443D-A991-7D95CAEE108C}"/>
    <cellStyle name="Normal_mach03" xfId="4" xr:uid="{7FDA7F77-0C78-4165-B7EB-CFA9EBE0D5DB}"/>
    <cellStyle name="Normal_mach31" xfId="2" xr:uid="{C74C5589-16B6-45BF-BB54-50601588A06C}"/>
    <cellStyle name="Normal_Machete buget 99" xfId="6" xr:uid="{5B0E0921-82B5-47F8-BC54-7905793AA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8685F0-D050-49DF-BF63-6CE86E82AB65}"/>
            </a:ext>
          </a:extLst>
        </xdr:cNvPr>
        <xdr:cNvSpPr>
          <a:spLocks/>
        </xdr:cNvSpPr>
      </xdr:nvSpPr>
      <xdr:spPr bwMode="auto">
        <a:xfrm>
          <a:off x="2486025" y="2128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1E06FF0-9B1F-438E-8BA7-40CE09FCCF47}"/>
            </a:ext>
          </a:extLst>
        </xdr:cNvPr>
        <xdr:cNvSpPr>
          <a:spLocks/>
        </xdr:cNvSpPr>
      </xdr:nvSpPr>
      <xdr:spPr bwMode="auto">
        <a:xfrm>
          <a:off x="2486025" y="2128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585BE48-6399-4588-AFA4-5AA5950E6FAA}"/>
            </a:ext>
          </a:extLst>
        </xdr:cNvPr>
        <xdr:cNvSpPr>
          <a:spLocks/>
        </xdr:cNvSpPr>
      </xdr:nvSpPr>
      <xdr:spPr bwMode="auto">
        <a:xfrm>
          <a:off x="2486025" y="2128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  <cell r="O11">
            <v>37717000</v>
          </cell>
          <cell r="P11">
            <v>37576192</v>
          </cell>
          <cell r="Q11">
            <v>37576192</v>
          </cell>
          <cell r="R11">
            <v>37576192</v>
          </cell>
          <cell r="S11">
            <v>0</v>
          </cell>
          <cell r="T11">
            <v>37500539</v>
          </cell>
        </row>
        <row r="12">
          <cell r="N12">
            <v>550000</v>
          </cell>
          <cell r="O12">
            <v>570000</v>
          </cell>
          <cell r="P12">
            <v>563680</v>
          </cell>
          <cell r="Q12">
            <v>563680</v>
          </cell>
          <cell r="R12">
            <v>563680</v>
          </cell>
          <cell r="S12">
            <v>0</v>
          </cell>
          <cell r="T12">
            <v>570212</v>
          </cell>
        </row>
        <row r="13">
          <cell r="N13">
            <v>38000</v>
          </cell>
          <cell r="O13">
            <v>38000</v>
          </cell>
          <cell r="P13">
            <v>22858</v>
          </cell>
          <cell r="Q13">
            <v>22858</v>
          </cell>
          <cell r="R13">
            <v>22858</v>
          </cell>
          <cell r="S13">
            <v>0</v>
          </cell>
          <cell r="T13">
            <v>22858</v>
          </cell>
        </row>
        <row r="14">
          <cell r="N14">
            <v>680000</v>
          </cell>
          <cell r="O14">
            <v>620000</v>
          </cell>
          <cell r="P14">
            <v>610321</v>
          </cell>
          <cell r="Q14">
            <v>610321</v>
          </cell>
          <cell r="R14">
            <v>610321</v>
          </cell>
          <cell r="S14">
            <v>0</v>
          </cell>
          <cell r="T14">
            <v>608159</v>
          </cell>
        </row>
        <row r="15">
          <cell r="N15">
            <v>310000</v>
          </cell>
          <cell r="O15">
            <v>250000</v>
          </cell>
          <cell r="P15">
            <v>248054</v>
          </cell>
          <cell r="Q15">
            <v>248054</v>
          </cell>
          <cell r="R15">
            <v>248054</v>
          </cell>
          <cell r="S15">
            <v>0</v>
          </cell>
          <cell r="T15">
            <v>247253</v>
          </cell>
        </row>
        <row r="20">
          <cell r="N20">
            <v>830000</v>
          </cell>
          <cell r="O20">
            <v>870000</v>
          </cell>
          <cell r="P20">
            <v>868596</v>
          </cell>
          <cell r="Q20">
            <v>868596</v>
          </cell>
          <cell r="R20">
            <v>868596</v>
          </cell>
          <cell r="S20">
            <v>0</v>
          </cell>
          <cell r="T20">
            <v>875840</v>
          </cell>
        </row>
        <row r="24">
          <cell r="N24">
            <v>250000</v>
          </cell>
          <cell r="O24">
            <v>330000</v>
          </cell>
          <cell r="P24">
            <v>308390</v>
          </cell>
          <cell r="Q24">
            <v>308390</v>
          </cell>
          <cell r="R24">
            <v>308390</v>
          </cell>
          <cell r="T24">
            <v>307646</v>
          </cell>
        </row>
        <row r="25">
          <cell r="N25">
            <v>50000</v>
          </cell>
          <cell r="O25">
            <v>60000</v>
          </cell>
          <cell r="P25">
            <v>53505</v>
          </cell>
          <cell r="Q25">
            <v>53505</v>
          </cell>
          <cell r="R25">
            <v>53505</v>
          </cell>
          <cell r="T25">
            <v>52315</v>
          </cell>
        </row>
        <row r="26">
          <cell r="N26">
            <v>650000</v>
          </cell>
          <cell r="O26">
            <v>730000</v>
          </cell>
          <cell r="P26">
            <v>549116</v>
          </cell>
          <cell r="Q26">
            <v>549116</v>
          </cell>
          <cell r="R26">
            <v>549116</v>
          </cell>
          <cell r="T26">
            <v>549116</v>
          </cell>
        </row>
        <row r="27">
          <cell r="N27">
            <v>50000</v>
          </cell>
          <cell r="O27">
            <v>60000</v>
          </cell>
          <cell r="P27">
            <v>44114</v>
          </cell>
          <cell r="Q27">
            <v>44114</v>
          </cell>
          <cell r="R27">
            <v>44114</v>
          </cell>
          <cell r="T27">
            <v>44114</v>
          </cell>
        </row>
        <row r="28">
          <cell r="N28">
            <v>100000</v>
          </cell>
          <cell r="O28">
            <v>100000</v>
          </cell>
          <cell r="P28">
            <v>51594</v>
          </cell>
          <cell r="Q28">
            <v>51594</v>
          </cell>
          <cell r="R28">
            <v>51594</v>
          </cell>
          <cell r="T28">
            <v>51594</v>
          </cell>
        </row>
        <row r="29">
          <cell r="N29">
            <v>100000</v>
          </cell>
          <cell r="O29">
            <v>100000</v>
          </cell>
          <cell r="P29">
            <v>94115</v>
          </cell>
          <cell r="Q29">
            <v>94115</v>
          </cell>
          <cell r="R29">
            <v>94115</v>
          </cell>
          <cell r="T29">
            <v>96369</v>
          </cell>
        </row>
        <row r="30">
          <cell r="N30">
            <v>900000</v>
          </cell>
          <cell r="O30">
            <v>732000</v>
          </cell>
          <cell r="P30">
            <v>586200</v>
          </cell>
          <cell r="Q30">
            <v>586200</v>
          </cell>
          <cell r="R30">
            <v>586200</v>
          </cell>
          <cell r="T30">
            <v>585579</v>
          </cell>
        </row>
        <row r="31">
          <cell r="N31">
            <v>900000</v>
          </cell>
          <cell r="O31">
            <v>900000</v>
          </cell>
          <cell r="P31">
            <v>813407</v>
          </cell>
          <cell r="Q31">
            <v>813407</v>
          </cell>
          <cell r="R31">
            <v>813407</v>
          </cell>
          <cell r="T31">
            <v>810404</v>
          </cell>
        </row>
        <row r="32">
          <cell r="N32">
            <v>350000</v>
          </cell>
          <cell r="O32">
            <v>630000</v>
          </cell>
          <cell r="P32">
            <v>610444</v>
          </cell>
          <cell r="Q32">
            <v>610444</v>
          </cell>
          <cell r="R32">
            <v>610444</v>
          </cell>
          <cell r="T32">
            <v>566474</v>
          </cell>
        </row>
        <row r="33">
          <cell r="N33">
            <v>250000</v>
          </cell>
          <cell r="O33">
            <v>70000</v>
          </cell>
          <cell r="P33">
            <v>38782</v>
          </cell>
          <cell r="Q33">
            <v>38782</v>
          </cell>
          <cell r="R33">
            <v>38782</v>
          </cell>
          <cell r="S33">
            <v>0</v>
          </cell>
          <cell r="T33">
            <v>38782</v>
          </cell>
        </row>
        <row r="38">
          <cell r="N38">
            <v>50000</v>
          </cell>
          <cell r="O38">
            <v>35000</v>
          </cell>
          <cell r="P38">
            <v>947</v>
          </cell>
          <cell r="Q38">
            <v>947</v>
          </cell>
          <cell r="R38">
            <v>947</v>
          </cell>
          <cell r="S38">
            <v>0</v>
          </cell>
          <cell r="T38">
            <v>0</v>
          </cell>
        </row>
        <row r="39">
          <cell r="N39">
            <v>150000</v>
          </cell>
          <cell r="O39">
            <v>40000</v>
          </cell>
          <cell r="P39">
            <v>26253</v>
          </cell>
          <cell r="Q39">
            <v>26253</v>
          </cell>
          <cell r="R39">
            <v>26253</v>
          </cell>
          <cell r="S39">
            <v>0</v>
          </cell>
          <cell r="T39">
            <v>148</v>
          </cell>
        </row>
        <row r="41">
          <cell r="N41">
            <v>60000</v>
          </cell>
          <cell r="O41">
            <v>60000</v>
          </cell>
          <cell r="P41">
            <v>34053</v>
          </cell>
          <cell r="Q41">
            <v>34053</v>
          </cell>
          <cell r="R41">
            <v>34053</v>
          </cell>
          <cell r="T41">
            <v>34053</v>
          </cell>
        </row>
        <row r="42">
          <cell r="N42">
            <v>60000</v>
          </cell>
          <cell r="O42">
            <v>80000</v>
          </cell>
          <cell r="P42">
            <v>67115</v>
          </cell>
          <cell r="Q42">
            <v>67115</v>
          </cell>
          <cell r="R42">
            <v>67115</v>
          </cell>
          <cell r="S42">
            <v>0</v>
          </cell>
          <cell r="T42">
            <v>67115</v>
          </cell>
        </row>
        <row r="43">
          <cell r="N43">
            <v>2000</v>
          </cell>
          <cell r="O43">
            <v>5000</v>
          </cell>
          <cell r="P43">
            <v>3931</v>
          </cell>
          <cell r="Q43">
            <v>3931</v>
          </cell>
          <cell r="R43">
            <v>3931</v>
          </cell>
          <cell r="S43">
            <v>0</v>
          </cell>
          <cell r="T43">
            <v>0</v>
          </cell>
        </row>
        <row r="44">
          <cell r="N44">
            <v>13000</v>
          </cell>
          <cell r="O44">
            <v>13000</v>
          </cell>
          <cell r="P44">
            <v>1200</v>
          </cell>
          <cell r="Q44">
            <v>1200</v>
          </cell>
          <cell r="R44">
            <v>1200</v>
          </cell>
          <cell r="S44">
            <v>0</v>
          </cell>
          <cell r="T44">
            <v>1200</v>
          </cell>
        </row>
        <row r="47">
          <cell r="N47">
            <v>75000</v>
          </cell>
          <cell r="O47">
            <v>125000</v>
          </cell>
          <cell r="P47">
            <v>78397</v>
          </cell>
          <cell r="Q47">
            <v>78397</v>
          </cell>
          <cell r="R47">
            <v>78397</v>
          </cell>
          <cell r="T47">
            <v>79617</v>
          </cell>
        </row>
        <row r="48">
          <cell r="N48">
            <v>10000</v>
          </cell>
          <cell r="O48">
            <v>60000</v>
          </cell>
          <cell r="P48">
            <v>45014</v>
          </cell>
          <cell r="Q48">
            <v>45014</v>
          </cell>
          <cell r="R48">
            <v>45014</v>
          </cell>
          <cell r="T48">
            <v>22484</v>
          </cell>
        </row>
        <row r="49">
          <cell r="N49">
            <v>50000</v>
          </cell>
          <cell r="O49">
            <v>60000</v>
          </cell>
          <cell r="P49">
            <v>48418</v>
          </cell>
          <cell r="Q49">
            <v>48418</v>
          </cell>
          <cell r="R49">
            <v>48418</v>
          </cell>
          <cell r="T49">
            <v>40288</v>
          </cell>
        </row>
        <row r="50">
          <cell r="N50">
            <v>330000</v>
          </cell>
          <cell r="O50">
            <v>560000</v>
          </cell>
          <cell r="P50">
            <v>543953</v>
          </cell>
          <cell r="Q50">
            <v>543953</v>
          </cell>
          <cell r="R50">
            <v>543953</v>
          </cell>
          <cell r="T50">
            <v>543230</v>
          </cell>
        </row>
        <row r="55">
          <cell r="N55">
            <v>132000</v>
          </cell>
          <cell r="O55">
            <v>60000</v>
          </cell>
          <cell r="P55">
            <v>50496</v>
          </cell>
          <cell r="Q55">
            <v>50496</v>
          </cell>
          <cell r="R55">
            <v>50496</v>
          </cell>
          <cell r="S55">
            <v>0</v>
          </cell>
          <cell r="T55">
            <v>64666</v>
          </cell>
        </row>
        <row r="58">
          <cell r="O58">
            <v>-175392</v>
          </cell>
          <cell r="P58">
            <v>-175392</v>
          </cell>
          <cell r="Q58">
            <v>-175392</v>
          </cell>
          <cell r="R58">
            <v>-175392</v>
          </cell>
          <cell r="S58">
            <v>0</v>
          </cell>
          <cell r="T58">
            <v>-853</v>
          </cell>
        </row>
        <row r="66">
          <cell r="T66">
            <v>3322</v>
          </cell>
        </row>
        <row r="70">
          <cell r="N70">
            <v>0</v>
          </cell>
          <cell r="O70">
            <v>15000</v>
          </cell>
          <cell r="P70">
            <v>10543</v>
          </cell>
          <cell r="Q70">
            <v>10543</v>
          </cell>
          <cell r="R70">
            <v>10543</v>
          </cell>
          <cell r="S70">
            <v>0</v>
          </cell>
          <cell r="T70">
            <v>476819</v>
          </cell>
        </row>
        <row r="71">
          <cell r="T71">
            <v>455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43990</v>
          </cell>
        </row>
      </sheetData>
      <sheetData sheetId="5"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2248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3419</v>
          </cell>
        </row>
        <row r="23">
          <cell r="T23">
            <v>0</v>
          </cell>
        </row>
        <row r="24">
          <cell r="T24">
            <v>40846</v>
          </cell>
        </row>
      </sheetData>
      <sheetData sheetId="6">
        <row r="6">
          <cell r="B6" t="str">
            <v>la data de  31.12.2024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A781-065B-40B0-95C3-01191C3AB9C6}">
  <sheetPr>
    <tabColor rgb="FFFF0000"/>
  </sheetPr>
  <dimension ref="A1:N693"/>
  <sheetViews>
    <sheetView tabSelected="1" view="pageBreakPreview" zoomScale="95" zoomScaleNormal="100" zoomScaleSheetLayoutView="95" workbookViewId="0">
      <selection activeCell="J2" sqref="J2"/>
    </sheetView>
  </sheetViews>
  <sheetFormatPr defaultRowHeight="12.75"/>
  <cols>
    <col min="1" max="1" width="5.140625" style="2" customWidth="1"/>
    <col min="2" max="2" width="37.7109375" style="160" customWidth="1"/>
    <col min="3" max="3" width="8.7109375" style="2" customWidth="1"/>
    <col min="4" max="4" width="8.5703125" style="2" customWidth="1"/>
    <col min="5" max="5" width="9.7109375" style="2" customWidth="1"/>
    <col min="6" max="6" width="11.7109375" style="2" customWidth="1"/>
    <col min="7" max="7" width="11" style="2" customWidth="1"/>
    <col min="8" max="8" width="12.140625" style="2" customWidth="1"/>
    <col min="9" max="9" width="11.7109375" style="2" customWidth="1"/>
    <col min="10" max="10" width="13.140625" style="2" customWidth="1"/>
    <col min="11" max="11" width="11.42578125" style="2" customWidth="1"/>
    <col min="12" max="12" width="10.7109375" style="2" customWidth="1"/>
    <col min="13" max="13" width="9.140625" style="168"/>
    <col min="14" max="14" width="14.140625" style="169" customWidth="1"/>
    <col min="15" max="256" width="9.140625" style="2"/>
    <col min="257" max="257" width="5.140625" style="2" customWidth="1"/>
    <col min="258" max="258" width="32.140625" style="2" customWidth="1"/>
    <col min="259" max="259" width="7.85546875" style="2" customWidth="1"/>
    <col min="260" max="260" width="10.28515625" style="2" customWidth="1"/>
    <col min="261" max="261" width="9.7109375" style="2" customWidth="1"/>
    <col min="262" max="262" width="11.7109375" style="2" customWidth="1"/>
    <col min="263" max="263" width="10.140625" style="2" customWidth="1"/>
    <col min="264" max="264" width="12.140625" style="2" customWidth="1"/>
    <col min="265" max="265" width="11.7109375" style="2" customWidth="1"/>
    <col min="266" max="266" width="13.140625" style="2" customWidth="1"/>
    <col min="267" max="267" width="11.42578125" style="2" customWidth="1"/>
    <col min="268" max="268" width="10.7109375" style="2" customWidth="1"/>
    <col min="269" max="269" width="9.140625" style="2"/>
    <col min="270" max="270" width="14.140625" style="2" customWidth="1"/>
    <col min="271" max="512" width="9.140625" style="2"/>
    <col min="513" max="513" width="5.140625" style="2" customWidth="1"/>
    <col min="514" max="514" width="32.140625" style="2" customWidth="1"/>
    <col min="515" max="515" width="7.85546875" style="2" customWidth="1"/>
    <col min="516" max="516" width="10.28515625" style="2" customWidth="1"/>
    <col min="517" max="517" width="9.7109375" style="2" customWidth="1"/>
    <col min="518" max="518" width="11.7109375" style="2" customWidth="1"/>
    <col min="519" max="519" width="10.140625" style="2" customWidth="1"/>
    <col min="520" max="520" width="12.140625" style="2" customWidth="1"/>
    <col min="521" max="521" width="11.7109375" style="2" customWidth="1"/>
    <col min="522" max="522" width="13.140625" style="2" customWidth="1"/>
    <col min="523" max="523" width="11.42578125" style="2" customWidth="1"/>
    <col min="524" max="524" width="10.7109375" style="2" customWidth="1"/>
    <col min="525" max="525" width="9.140625" style="2"/>
    <col min="526" max="526" width="14.140625" style="2" customWidth="1"/>
    <col min="527" max="768" width="9.140625" style="2"/>
    <col min="769" max="769" width="5.140625" style="2" customWidth="1"/>
    <col min="770" max="770" width="32.140625" style="2" customWidth="1"/>
    <col min="771" max="771" width="7.85546875" style="2" customWidth="1"/>
    <col min="772" max="772" width="10.28515625" style="2" customWidth="1"/>
    <col min="773" max="773" width="9.7109375" style="2" customWidth="1"/>
    <col min="774" max="774" width="11.7109375" style="2" customWidth="1"/>
    <col min="775" max="775" width="10.140625" style="2" customWidth="1"/>
    <col min="776" max="776" width="12.140625" style="2" customWidth="1"/>
    <col min="777" max="777" width="11.7109375" style="2" customWidth="1"/>
    <col min="778" max="778" width="13.140625" style="2" customWidth="1"/>
    <col min="779" max="779" width="11.42578125" style="2" customWidth="1"/>
    <col min="780" max="780" width="10.7109375" style="2" customWidth="1"/>
    <col min="781" max="781" width="9.140625" style="2"/>
    <col min="782" max="782" width="14.140625" style="2" customWidth="1"/>
    <col min="783" max="1024" width="9.140625" style="2"/>
    <col min="1025" max="1025" width="5.140625" style="2" customWidth="1"/>
    <col min="1026" max="1026" width="32.140625" style="2" customWidth="1"/>
    <col min="1027" max="1027" width="7.85546875" style="2" customWidth="1"/>
    <col min="1028" max="1028" width="10.28515625" style="2" customWidth="1"/>
    <col min="1029" max="1029" width="9.7109375" style="2" customWidth="1"/>
    <col min="1030" max="1030" width="11.7109375" style="2" customWidth="1"/>
    <col min="1031" max="1031" width="10.140625" style="2" customWidth="1"/>
    <col min="1032" max="1032" width="12.140625" style="2" customWidth="1"/>
    <col min="1033" max="1033" width="11.7109375" style="2" customWidth="1"/>
    <col min="1034" max="1034" width="13.140625" style="2" customWidth="1"/>
    <col min="1035" max="1035" width="11.42578125" style="2" customWidth="1"/>
    <col min="1036" max="1036" width="10.7109375" style="2" customWidth="1"/>
    <col min="1037" max="1037" width="9.140625" style="2"/>
    <col min="1038" max="1038" width="14.140625" style="2" customWidth="1"/>
    <col min="1039" max="1280" width="9.140625" style="2"/>
    <col min="1281" max="1281" width="5.140625" style="2" customWidth="1"/>
    <col min="1282" max="1282" width="32.140625" style="2" customWidth="1"/>
    <col min="1283" max="1283" width="7.85546875" style="2" customWidth="1"/>
    <col min="1284" max="1284" width="10.28515625" style="2" customWidth="1"/>
    <col min="1285" max="1285" width="9.7109375" style="2" customWidth="1"/>
    <col min="1286" max="1286" width="11.7109375" style="2" customWidth="1"/>
    <col min="1287" max="1287" width="10.140625" style="2" customWidth="1"/>
    <col min="1288" max="1288" width="12.140625" style="2" customWidth="1"/>
    <col min="1289" max="1289" width="11.7109375" style="2" customWidth="1"/>
    <col min="1290" max="1290" width="13.140625" style="2" customWidth="1"/>
    <col min="1291" max="1291" width="11.42578125" style="2" customWidth="1"/>
    <col min="1292" max="1292" width="10.7109375" style="2" customWidth="1"/>
    <col min="1293" max="1293" width="9.140625" style="2"/>
    <col min="1294" max="1294" width="14.140625" style="2" customWidth="1"/>
    <col min="1295" max="1536" width="9.140625" style="2"/>
    <col min="1537" max="1537" width="5.140625" style="2" customWidth="1"/>
    <col min="1538" max="1538" width="32.140625" style="2" customWidth="1"/>
    <col min="1539" max="1539" width="7.85546875" style="2" customWidth="1"/>
    <col min="1540" max="1540" width="10.28515625" style="2" customWidth="1"/>
    <col min="1541" max="1541" width="9.7109375" style="2" customWidth="1"/>
    <col min="1542" max="1542" width="11.7109375" style="2" customWidth="1"/>
    <col min="1543" max="1543" width="10.140625" style="2" customWidth="1"/>
    <col min="1544" max="1544" width="12.140625" style="2" customWidth="1"/>
    <col min="1545" max="1545" width="11.7109375" style="2" customWidth="1"/>
    <col min="1546" max="1546" width="13.140625" style="2" customWidth="1"/>
    <col min="1547" max="1547" width="11.42578125" style="2" customWidth="1"/>
    <col min="1548" max="1548" width="10.7109375" style="2" customWidth="1"/>
    <col min="1549" max="1549" width="9.140625" style="2"/>
    <col min="1550" max="1550" width="14.140625" style="2" customWidth="1"/>
    <col min="1551" max="1792" width="9.140625" style="2"/>
    <col min="1793" max="1793" width="5.140625" style="2" customWidth="1"/>
    <col min="1794" max="1794" width="32.140625" style="2" customWidth="1"/>
    <col min="1795" max="1795" width="7.85546875" style="2" customWidth="1"/>
    <col min="1796" max="1796" width="10.28515625" style="2" customWidth="1"/>
    <col min="1797" max="1797" width="9.7109375" style="2" customWidth="1"/>
    <col min="1798" max="1798" width="11.7109375" style="2" customWidth="1"/>
    <col min="1799" max="1799" width="10.140625" style="2" customWidth="1"/>
    <col min="1800" max="1800" width="12.140625" style="2" customWidth="1"/>
    <col min="1801" max="1801" width="11.7109375" style="2" customWidth="1"/>
    <col min="1802" max="1802" width="13.140625" style="2" customWidth="1"/>
    <col min="1803" max="1803" width="11.42578125" style="2" customWidth="1"/>
    <col min="1804" max="1804" width="10.7109375" style="2" customWidth="1"/>
    <col min="1805" max="1805" width="9.140625" style="2"/>
    <col min="1806" max="1806" width="14.140625" style="2" customWidth="1"/>
    <col min="1807" max="2048" width="9.140625" style="2"/>
    <col min="2049" max="2049" width="5.140625" style="2" customWidth="1"/>
    <col min="2050" max="2050" width="32.140625" style="2" customWidth="1"/>
    <col min="2051" max="2051" width="7.85546875" style="2" customWidth="1"/>
    <col min="2052" max="2052" width="10.28515625" style="2" customWidth="1"/>
    <col min="2053" max="2053" width="9.7109375" style="2" customWidth="1"/>
    <col min="2054" max="2054" width="11.7109375" style="2" customWidth="1"/>
    <col min="2055" max="2055" width="10.140625" style="2" customWidth="1"/>
    <col min="2056" max="2056" width="12.140625" style="2" customWidth="1"/>
    <col min="2057" max="2057" width="11.7109375" style="2" customWidth="1"/>
    <col min="2058" max="2058" width="13.140625" style="2" customWidth="1"/>
    <col min="2059" max="2059" width="11.42578125" style="2" customWidth="1"/>
    <col min="2060" max="2060" width="10.7109375" style="2" customWidth="1"/>
    <col min="2061" max="2061" width="9.140625" style="2"/>
    <col min="2062" max="2062" width="14.140625" style="2" customWidth="1"/>
    <col min="2063" max="2304" width="9.140625" style="2"/>
    <col min="2305" max="2305" width="5.140625" style="2" customWidth="1"/>
    <col min="2306" max="2306" width="32.140625" style="2" customWidth="1"/>
    <col min="2307" max="2307" width="7.85546875" style="2" customWidth="1"/>
    <col min="2308" max="2308" width="10.28515625" style="2" customWidth="1"/>
    <col min="2309" max="2309" width="9.7109375" style="2" customWidth="1"/>
    <col min="2310" max="2310" width="11.7109375" style="2" customWidth="1"/>
    <col min="2311" max="2311" width="10.140625" style="2" customWidth="1"/>
    <col min="2312" max="2312" width="12.140625" style="2" customWidth="1"/>
    <col min="2313" max="2313" width="11.7109375" style="2" customWidth="1"/>
    <col min="2314" max="2314" width="13.140625" style="2" customWidth="1"/>
    <col min="2315" max="2315" width="11.42578125" style="2" customWidth="1"/>
    <col min="2316" max="2316" width="10.7109375" style="2" customWidth="1"/>
    <col min="2317" max="2317" width="9.140625" style="2"/>
    <col min="2318" max="2318" width="14.140625" style="2" customWidth="1"/>
    <col min="2319" max="2560" width="9.140625" style="2"/>
    <col min="2561" max="2561" width="5.140625" style="2" customWidth="1"/>
    <col min="2562" max="2562" width="32.140625" style="2" customWidth="1"/>
    <col min="2563" max="2563" width="7.85546875" style="2" customWidth="1"/>
    <col min="2564" max="2564" width="10.28515625" style="2" customWidth="1"/>
    <col min="2565" max="2565" width="9.7109375" style="2" customWidth="1"/>
    <col min="2566" max="2566" width="11.7109375" style="2" customWidth="1"/>
    <col min="2567" max="2567" width="10.140625" style="2" customWidth="1"/>
    <col min="2568" max="2568" width="12.140625" style="2" customWidth="1"/>
    <col min="2569" max="2569" width="11.7109375" style="2" customWidth="1"/>
    <col min="2570" max="2570" width="13.140625" style="2" customWidth="1"/>
    <col min="2571" max="2571" width="11.42578125" style="2" customWidth="1"/>
    <col min="2572" max="2572" width="10.7109375" style="2" customWidth="1"/>
    <col min="2573" max="2573" width="9.140625" style="2"/>
    <col min="2574" max="2574" width="14.140625" style="2" customWidth="1"/>
    <col min="2575" max="2816" width="9.140625" style="2"/>
    <col min="2817" max="2817" width="5.140625" style="2" customWidth="1"/>
    <col min="2818" max="2818" width="32.140625" style="2" customWidth="1"/>
    <col min="2819" max="2819" width="7.85546875" style="2" customWidth="1"/>
    <col min="2820" max="2820" width="10.28515625" style="2" customWidth="1"/>
    <col min="2821" max="2821" width="9.7109375" style="2" customWidth="1"/>
    <col min="2822" max="2822" width="11.7109375" style="2" customWidth="1"/>
    <col min="2823" max="2823" width="10.140625" style="2" customWidth="1"/>
    <col min="2824" max="2824" width="12.140625" style="2" customWidth="1"/>
    <col min="2825" max="2825" width="11.7109375" style="2" customWidth="1"/>
    <col min="2826" max="2826" width="13.140625" style="2" customWidth="1"/>
    <col min="2827" max="2827" width="11.42578125" style="2" customWidth="1"/>
    <col min="2828" max="2828" width="10.7109375" style="2" customWidth="1"/>
    <col min="2829" max="2829" width="9.140625" style="2"/>
    <col min="2830" max="2830" width="14.140625" style="2" customWidth="1"/>
    <col min="2831" max="3072" width="9.140625" style="2"/>
    <col min="3073" max="3073" width="5.140625" style="2" customWidth="1"/>
    <col min="3074" max="3074" width="32.140625" style="2" customWidth="1"/>
    <col min="3075" max="3075" width="7.85546875" style="2" customWidth="1"/>
    <col min="3076" max="3076" width="10.28515625" style="2" customWidth="1"/>
    <col min="3077" max="3077" width="9.7109375" style="2" customWidth="1"/>
    <col min="3078" max="3078" width="11.7109375" style="2" customWidth="1"/>
    <col min="3079" max="3079" width="10.140625" style="2" customWidth="1"/>
    <col min="3080" max="3080" width="12.140625" style="2" customWidth="1"/>
    <col min="3081" max="3081" width="11.7109375" style="2" customWidth="1"/>
    <col min="3082" max="3082" width="13.140625" style="2" customWidth="1"/>
    <col min="3083" max="3083" width="11.42578125" style="2" customWidth="1"/>
    <col min="3084" max="3084" width="10.7109375" style="2" customWidth="1"/>
    <col min="3085" max="3085" width="9.140625" style="2"/>
    <col min="3086" max="3086" width="14.140625" style="2" customWidth="1"/>
    <col min="3087" max="3328" width="9.140625" style="2"/>
    <col min="3329" max="3329" width="5.140625" style="2" customWidth="1"/>
    <col min="3330" max="3330" width="32.140625" style="2" customWidth="1"/>
    <col min="3331" max="3331" width="7.85546875" style="2" customWidth="1"/>
    <col min="3332" max="3332" width="10.28515625" style="2" customWidth="1"/>
    <col min="3333" max="3333" width="9.7109375" style="2" customWidth="1"/>
    <col min="3334" max="3334" width="11.7109375" style="2" customWidth="1"/>
    <col min="3335" max="3335" width="10.140625" style="2" customWidth="1"/>
    <col min="3336" max="3336" width="12.140625" style="2" customWidth="1"/>
    <col min="3337" max="3337" width="11.7109375" style="2" customWidth="1"/>
    <col min="3338" max="3338" width="13.140625" style="2" customWidth="1"/>
    <col min="3339" max="3339" width="11.42578125" style="2" customWidth="1"/>
    <col min="3340" max="3340" width="10.7109375" style="2" customWidth="1"/>
    <col min="3341" max="3341" width="9.140625" style="2"/>
    <col min="3342" max="3342" width="14.140625" style="2" customWidth="1"/>
    <col min="3343" max="3584" width="9.140625" style="2"/>
    <col min="3585" max="3585" width="5.140625" style="2" customWidth="1"/>
    <col min="3586" max="3586" width="32.140625" style="2" customWidth="1"/>
    <col min="3587" max="3587" width="7.85546875" style="2" customWidth="1"/>
    <col min="3588" max="3588" width="10.28515625" style="2" customWidth="1"/>
    <col min="3589" max="3589" width="9.7109375" style="2" customWidth="1"/>
    <col min="3590" max="3590" width="11.7109375" style="2" customWidth="1"/>
    <col min="3591" max="3591" width="10.140625" style="2" customWidth="1"/>
    <col min="3592" max="3592" width="12.140625" style="2" customWidth="1"/>
    <col min="3593" max="3593" width="11.7109375" style="2" customWidth="1"/>
    <col min="3594" max="3594" width="13.140625" style="2" customWidth="1"/>
    <col min="3595" max="3595" width="11.42578125" style="2" customWidth="1"/>
    <col min="3596" max="3596" width="10.7109375" style="2" customWidth="1"/>
    <col min="3597" max="3597" width="9.140625" style="2"/>
    <col min="3598" max="3598" width="14.140625" style="2" customWidth="1"/>
    <col min="3599" max="3840" width="9.140625" style="2"/>
    <col min="3841" max="3841" width="5.140625" style="2" customWidth="1"/>
    <col min="3842" max="3842" width="32.140625" style="2" customWidth="1"/>
    <col min="3843" max="3843" width="7.85546875" style="2" customWidth="1"/>
    <col min="3844" max="3844" width="10.28515625" style="2" customWidth="1"/>
    <col min="3845" max="3845" width="9.7109375" style="2" customWidth="1"/>
    <col min="3846" max="3846" width="11.7109375" style="2" customWidth="1"/>
    <col min="3847" max="3847" width="10.140625" style="2" customWidth="1"/>
    <col min="3848" max="3848" width="12.140625" style="2" customWidth="1"/>
    <col min="3849" max="3849" width="11.7109375" style="2" customWidth="1"/>
    <col min="3850" max="3850" width="13.140625" style="2" customWidth="1"/>
    <col min="3851" max="3851" width="11.42578125" style="2" customWidth="1"/>
    <col min="3852" max="3852" width="10.7109375" style="2" customWidth="1"/>
    <col min="3853" max="3853" width="9.140625" style="2"/>
    <col min="3854" max="3854" width="14.140625" style="2" customWidth="1"/>
    <col min="3855" max="4096" width="9.140625" style="2"/>
    <col min="4097" max="4097" width="5.140625" style="2" customWidth="1"/>
    <col min="4098" max="4098" width="32.140625" style="2" customWidth="1"/>
    <col min="4099" max="4099" width="7.85546875" style="2" customWidth="1"/>
    <col min="4100" max="4100" width="10.28515625" style="2" customWidth="1"/>
    <col min="4101" max="4101" width="9.7109375" style="2" customWidth="1"/>
    <col min="4102" max="4102" width="11.7109375" style="2" customWidth="1"/>
    <col min="4103" max="4103" width="10.140625" style="2" customWidth="1"/>
    <col min="4104" max="4104" width="12.140625" style="2" customWidth="1"/>
    <col min="4105" max="4105" width="11.7109375" style="2" customWidth="1"/>
    <col min="4106" max="4106" width="13.140625" style="2" customWidth="1"/>
    <col min="4107" max="4107" width="11.42578125" style="2" customWidth="1"/>
    <col min="4108" max="4108" width="10.7109375" style="2" customWidth="1"/>
    <col min="4109" max="4109" width="9.140625" style="2"/>
    <col min="4110" max="4110" width="14.140625" style="2" customWidth="1"/>
    <col min="4111" max="4352" width="9.140625" style="2"/>
    <col min="4353" max="4353" width="5.140625" style="2" customWidth="1"/>
    <col min="4354" max="4354" width="32.140625" style="2" customWidth="1"/>
    <col min="4355" max="4355" width="7.85546875" style="2" customWidth="1"/>
    <col min="4356" max="4356" width="10.28515625" style="2" customWidth="1"/>
    <col min="4357" max="4357" width="9.7109375" style="2" customWidth="1"/>
    <col min="4358" max="4358" width="11.7109375" style="2" customWidth="1"/>
    <col min="4359" max="4359" width="10.140625" style="2" customWidth="1"/>
    <col min="4360" max="4360" width="12.140625" style="2" customWidth="1"/>
    <col min="4361" max="4361" width="11.7109375" style="2" customWidth="1"/>
    <col min="4362" max="4362" width="13.140625" style="2" customWidth="1"/>
    <col min="4363" max="4363" width="11.42578125" style="2" customWidth="1"/>
    <col min="4364" max="4364" width="10.7109375" style="2" customWidth="1"/>
    <col min="4365" max="4365" width="9.140625" style="2"/>
    <col min="4366" max="4366" width="14.140625" style="2" customWidth="1"/>
    <col min="4367" max="4608" width="9.140625" style="2"/>
    <col min="4609" max="4609" width="5.140625" style="2" customWidth="1"/>
    <col min="4610" max="4610" width="32.140625" style="2" customWidth="1"/>
    <col min="4611" max="4611" width="7.85546875" style="2" customWidth="1"/>
    <col min="4612" max="4612" width="10.28515625" style="2" customWidth="1"/>
    <col min="4613" max="4613" width="9.7109375" style="2" customWidth="1"/>
    <col min="4614" max="4614" width="11.7109375" style="2" customWidth="1"/>
    <col min="4615" max="4615" width="10.140625" style="2" customWidth="1"/>
    <col min="4616" max="4616" width="12.140625" style="2" customWidth="1"/>
    <col min="4617" max="4617" width="11.7109375" style="2" customWidth="1"/>
    <col min="4618" max="4618" width="13.140625" style="2" customWidth="1"/>
    <col min="4619" max="4619" width="11.42578125" style="2" customWidth="1"/>
    <col min="4620" max="4620" width="10.7109375" style="2" customWidth="1"/>
    <col min="4621" max="4621" width="9.140625" style="2"/>
    <col min="4622" max="4622" width="14.140625" style="2" customWidth="1"/>
    <col min="4623" max="4864" width="9.140625" style="2"/>
    <col min="4865" max="4865" width="5.140625" style="2" customWidth="1"/>
    <col min="4866" max="4866" width="32.140625" style="2" customWidth="1"/>
    <col min="4867" max="4867" width="7.85546875" style="2" customWidth="1"/>
    <col min="4868" max="4868" width="10.28515625" style="2" customWidth="1"/>
    <col min="4869" max="4869" width="9.7109375" style="2" customWidth="1"/>
    <col min="4870" max="4870" width="11.7109375" style="2" customWidth="1"/>
    <col min="4871" max="4871" width="10.140625" style="2" customWidth="1"/>
    <col min="4872" max="4872" width="12.140625" style="2" customWidth="1"/>
    <col min="4873" max="4873" width="11.7109375" style="2" customWidth="1"/>
    <col min="4874" max="4874" width="13.140625" style="2" customWidth="1"/>
    <col min="4875" max="4875" width="11.42578125" style="2" customWidth="1"/>
    <col min="4876" max="4876" width="10.7109375" style="2" customWidth="1"/>
    <col min="4877" max="4877" width="9.140625" style="2"/>
    <col min="4878" max="4878" width="14.140625" style="2" customWidth="1"/>
    <col min="4879" max="5120" width="9.140625" style="2"/>
    <col min="5121" max="5121" width="5.140625" style="2" customWidth="1"/>
    <col min="5122" max="5122" width="32.140625" style="2" customWidth="1"/>
    <col min="5123" max="5123" width="7.85546875" style="2" customWidth="1"/>
    <col min="5124" max="5124" width="10.28515625" style="2" customWidth="1"/>
    <col min="5125" max="5125" width="9.7109375" style="2" customWidth="1"/>
    <col min="5126" max="5126" width="11.7109375" style="2" customWidth="1"/>
    <col min="5127" max="5127" width="10.140625" style="2" customWidth="1"/>
    <col min="5128" max="5128" width="12.140625" style="2" customWidth="1"/>
    <col min="5129" max="5129" width="11.7109375" style="2" customWidth="1"/>
    <col min="5130" max="5130" width="13.140625" style="2" customWidth="1"/>
    <col min="5131" max="5131" width="11.42578125" style="2" customWidth="1"/>
    <col min="5132" max="5132" width="10.7109375" style="2" customWidth="1"/>
    <col min="5133" max="5133" width="9.140625" style="2"/>
    <col min="5134" max="5134" width="14.140625" style="2" customWidth="1"/>
    <col min="5135" max="5376" width="9.140625" style="2"/>
    <col min="5377" max="5377" width="5.140625" style="2" customWidth="1"/>
    <col min="5378" max="5378" width="32.140625" style="2" customWidth="1"/>
    <col min="5379" max="5379" width="7.85546875" style="2" customWidth="1"/>
    <col min="5380" max="5380" width="10.28515625" style="2" customWidth="1"/>
    <col min="5381" max="5381" width="9.7109375" style="2" customWidth="1"/>
    <col min="5382" max="5382" width="11.7109375" style="2" customWidth="1"/>
    <col min="5383" max="5383" width="10.140625" style="2" customWidth="1"/>
    <col min="5384" max="5384" width="12.140625" style="2" customWidth="1"/>
    <col min="5385" max="5385" width="11.7109375" style="2" customWidth="1"/>
    <col min="5386" max="5386" width="13.140625" style="2" customWidth="1"/>
    <col min="5387" max="5387" width="11.42578125" style="2" customWidth="1"/>
    <col min="5388" max="5388" width="10.7109375" style="2" customWidth="1"/>
    <col min="5389" max="5389" width="9.140625" style="2"/>
    <col min="5390" max="5390" width="14.140625" style="2" customWidth="1"/>
    <col min="5391" max="5632" width="9.140625" style="2"/>
    <col min="5633" max="5633" width="5.140625" style="2" customWidth="1"/>
    <col min="5634" max="5634" width="32.140625" style="2" customWidth="1"/>
    <col min="5635" max="5635" width="7.85546875" style="2" customWidth="1"/>
    <col min="5636" max="5636" width="10.28515625" style="2" customWidth="1"/>
    <col min="5637" max="5637" width="9.7109375" style="2" customWidth="1"/>
    <col min="5638" max="5638" width="11.7109375" style="2" customWidth="1"/>
    <col min="5639" max="5639" width="10.140625" style="2" customWidth="1"/>
    <col min="5640" max="5640" width="12.140625" style="2" customWidth="1"/>
    <col min="5641" max="5641" width="11.7109375" style="2" customWidth="1"/>
    <col min="5642" max="5642" width="13.140625" style="2" customWidth="1"/>
    <col min="5643" max="5643" width="11.42578125" style="2" customWidth="1"/>
    <col min="5644" max="5644" width="10.7109375" style="2" customWidth="1"/>
    <col min="5645" max="5645" width="9.140625" style="2"/>
    <col min="5646" max="5646" width="14.140625" style="2" customWidth="1"/>
    <col min="5647" max="5888" width="9.140625" style="2"/>
    <col min="5889" max="5889" width="5.140625" style="2" customWidth="1"/>
    <col min="5890" max="5890" width="32.140625" style="2" customWidth="1"/>
    <col min="5891" max="5891" width="7.85546875" style="2" customWidth="1"/>
    <col min="5892" max="5892" width="10.28515625" style="2" customWidth="1"/>
    <col min="5893" max="5893" width="9.7109375" style="2" customWidth="1"/>
    <col min="5894" max="5894" width="11.7109375" style="2" customWidth="1"/>
    <col min="5895" max="5895" width="10.140625" style="2" customWidth="1"/>
    <col min="5896" max="5896" width="12.140625" style="2" customWidth="1"/>
    <col min="5897" max="5897" width="11.7109375" style="2" customWidth="1"/>
    <col min="5898" max="5898" width="13.140625" style="2" customWidth="1"/>
    <col min="5899" max="5899" width="11.42578125" style="2" customWidth="1"/>
    <col min="5900" max="5900" width="10.7109375" style="2" customWidth="1"/>
    <col min="5901" max="5901" width="9.140625" style="2"/>
    <col min="5902" max="5902" width="14.140625" style="2" customWidth="1"/>
    <col min="5903" max="6144" width="9.140625" style="2"/>
    <col min="6145" max="6145" width="5.140625" style="2" customWidth="1"/>
    <col min="6146" max="6146" width="32.140625" style="2" customWidth="1"/>
    <col min="6147" max="6147" width="7.85546875" style="2" customWidth="1"/>
    <col min="6148" max="6148" width="10.28515625" style="2" customWidth="1"/>
    <col min="6149" max="6149" width="9.7109375" style="2" customWidth="1"/>
    <col min="6150" max="6150" width="11.7109375" style="2" customWidth="1"/>
    <col min="6151" max="6151" width="10.140625" style="2" customWidth="1"/>
    <col min="6152" max="6152" width="12.140625" style="2" customWidth="1"/>
    <col min="6153" max="6153" width="11.7109375" style="2" customWidth="1"/>
    <col min="6154" max="6154" width="13.140625" style="2" customWidth="1"/>
    <col min="6155" max="6155" width="11.42578125" style="2" customWidth="1"/>
    <col min="6156" max="6156" width="10.7109375" style="2" customWidth="1"/>
    <col min="6157" max="6157" width="9.140625" style="2"/>
    <col min="6158" max="6158" width="14.140625" style="2" customWidth="1"/>
    <col min="6159" max="6400" width="9.140625" style="2"/>
    <col min="6401" max="6401" width="5.140625" style="2" customWidth="1"/>
    <col min="6402" max="6402" width="32.140625" style="2" customWidth="1"/>
    <col min="6403" max="6403" width="7.85546875" style="2" customWidth="1"/>
    <col min="6404" max="6404" width="10.28515625" style="2" customWidth="1"/>
    <col min="6405" max="6405" width="9.7109375" style="2" customWidth="1"/>
    <col min="6406" max="6406" width="11.7109375" style="2" customWidth="1"/>
    <col min="6407" max="6407" width="10.140625" style="2" customWidth="1"/>
    <col min="6408" max="6408" width="12.140625" style="2" customWidth="1"/>
    <col min="6409" max="6409" width="11.7109375" style="2" customWidth="1"/>
    <col min="6410" max="6410" width="13.140625" style="2" customWidth="1"/>
    <col min="6411" max="6411" width="11.42578125" style="2" customWidth="1"/>
    <col min="6412" max="6412" width="10.7109375" style="2" customWidth="1"/>
    <col min="6413" max="6413" width="9.140625" style="2"/>
    <col min="6414" max="6414" width="14.140625" style="2" customWidth="1"/>
    <col min="6415" max="6656" width="9.140625" style="2"/>
    <col min="6657" max="6657" width="5.140625" style="2" customWidth="1"/>
    <col min="6658" max="6658" width="32.140625" style="2" customWidth="1"/>
    <col min="6659" max="6659" width="7.85546875" style="2" customWidth="1"/>
    <col min="6660" max="6660" width="10.28515625" style="2" customWidth="1"/>
    <col min="6661" max="6661" width="9.7109375" style="2" customWidth="1"/>
    <col min="6662" max="6662" width="11.7109375" style="2" customWidth="1"/>
    <col min="6663" max="6663" width="10.140625" style="2" customWidth="1"/>
    <col min="6664" max="6664" width="12.140625" style="2" customWidth="1"/>
    <col min="6665" max="6665" width="11.7109375" style="2" customWidth="1"/>
    <col min="6666" max="6666" width="13.140625" style="2" customWidth="1"/>
    <col min="6667" max="6667" width="11.42578125" style="2" customWidth="1"/>
    <col min="6668" max="6668" width="10.7109375" style="2" customWidth="1"/>
    <col min="6669" max="6669" width="9.140625" style="2"/>
    <col min="6670" max="6670" width="14.140625" style="2" customWidth="1"/>
    <col min="6671" max="6912" width="9.140625" style="2"/>
    <col min="6913" max="6913" width="5.140625" style="2" customWidth="1"/>
    <col min="6914" max="6914" width="32.140625" style="2" customWidth="1"/>
    <col min="6915" max="6915" width="7.85546875" style="2" customWidth="1"/>
    <col min="6916" max="6916" width="10.28515625" style="2" customWidth="1"/>
    <col min="6917" max="6917" width="9.7109375" style="2" customWidth="1"/>
    <col min="6918" max="6918" width="11.7109375" style="2" customWidth="1"/>
    <col min="6919" max="6919" width="10.140625" style="2" customWidth="1"/>
    <col min="6920" max="6920" width="12.140625" style="2" customWidth="1"/>
    <col min="6921" max="6921" width="11.7109375" style="2" customWidth="1"/>
    <col min="6922" max="6922" width="13.140625" style="2" customWidth="1"/>
    <col min="6923" max="6923" width="11.42578125" style="2" customWidth="1"/>
    <col min="6924" max="6924" width="10.7109375" style="2" customWidth="1"/>
    <col min="6925" max="6925" width="9.140625" style="2"/>
    <col min="6926" max="6926" width="14.140625" style="2" customWidth="1"/>
    <col min="6927" max="7168" width="9.140625" style="2"/>
    <col min="7169" max="7169" width="5.140625" style="2" customWidth="1"/>
    <col min="7170" max="7170" width="32.140625" style="2" customWidth="1"/>
    <col min="7171" max="7171" width="7.85546875" style="2" customWidth="1"/>
    <col min="7172" max="7172" width="10.28515625" style="2" customWidth="1"/>
    <col min="7173" max="7173" width="9.7109375" style="2" customWidth="1"/>
    <col min="7174" max="7174" width="11.7109375" style="2" customWidth="1"/>
    <col min="7175" max="7175" width="10.140625" style="2" customWidth="1"/>
    <col min="7176" max="7176" width="12.140625" style="2" customWidth="1"/>
    <col min="7177" max="7177" width="11.7109375" style="2" customWidth="1"/>
    <col min="7178" max="7178" width="13.140625" style="2" customWidth="1"/>
    <col min="7179" max="7179" width="11.42578125" style="2" customWidth="1"/>
    <col min="7180" max="7180" width="10.7109375" style="2" customWidth="1"/>
    <col min="7181" max="7181" width="9.140625" style="2"/>
    <col min="7182" max="7182" width="14.140625" style="2" customWidth="1"/>
    <col min="7183" max="7424" width="9.140625" style="2"/>
    <col min="7425" max="7425" width="5.140625" style="2" customWidth="1"/>
    <col min="7426" max="7426" width="32.140625" style="2" customWidth="1"/>
    <col min="7427" max="7427" width="7.85546875" style="2" customWidth="1"/>
    <col min="7428" max="7428" width="10.28515625" style="2" customWidth="1"/>
    <col min="7429" max="7429" width="9.7109375" style="2" customWidth="1"/>
    <col min="7430" max="7430" width="11.7109375" style="2" customWidth="1"/>
    <col min="7431" max="7431" width="10.140625" style="2" customWidth="1"/>
    <col min="7432" max="7432" width="12.140625" style="2" customWidth="1"/>
    <col min="7433" max="7433" width="11.7109375" style="2" customWidth="1"/>
    <col min="7434" max="7434" width="13.140625" style="2" customWidth="1"/>
    <col min="7435" max="7435" width="11.42578125" style="2" customWidth="1"/>
    <col min="7436" max="7436" width="10.7109375" style="2" customWidth="1"/>
    <col min="7437" max="7437" width="9.140625" style="2"/>
    <col min="7438" max="7438" width="14.140625" style="2" customWidth="1"/>
    <col min="7439" max="7680" width="9.140625" style="2"/>
    <col min="7681" max="7681" width="5.140625" style="2" customWidth="1"/>
    <col min="7682" max="7682" width="32.140625" style="2" customWidth="1"/>
    <col min="7683" max="7683" width="7.85546875" style="2" customWidth="1"/>
    <col min="7684" max="7684" width="10.28515625" style="2" customWidth="1"/>
    <col min="7685" max="7685" width="9.7109375" style="2" customWidth="1"/>
    <col min="7686" max="7686" width="11.7109375" style="2" customWidth="1"/>
    <col min="7687" max="7687" width="10.140625" style="2" customWidth="1"/>
    <col min="7688" max="7688" width="12.140625" style="2" customWidth="1"/>
    <col min="7689" max="7689" width="11.7109375" style="2" customWidth="1"/>
    <col min="7690" max="7690" width="13.140625" style="2" customWidth="1"/>
    <col min="7691" max="7691" width="11.42578125" style="2" customWidth="1"/>
    <col min="7692" max="7692" width="10.7109375" style="2" customWidth="1"/>
    <col min="7693" max="7693" width="9.140625" style="2"/>
    <col min="7694" max="7694" width="14.140625" style="2" customWidth="1"/>
    <col min="7695" max="7936" width="9.140625" style="2"/>
    <col min="7937" max="7937" width="5.140625" style="2" customWidth="1"/>
    <col min="7938" max="7938" width="32.140625" style="2" customWidth="1"/>
    <col min="7939" max="7939" width="7.85546875" style="2" customWidth="1"/>
    <col min="7940" max="7940" width="10.28515625" style="2" customWidth="1"/>
    <col min="7941" max="7941" width="9.7109375" style="2" customWidth="1"/>
    <col min="7942" max="7942" width="11.7109375" style="2" customWidth="1"/>
    <col min="7943" max="7943" width="10.140625" style="2" customWidth="1"/>
    <col min="7944" max="7944" width="12.140625" style="2" customWidth="1"/>
    <col min="7945" max="7945" width="11.7109375" style="2" customWidth="1"/>
    <col min="7946" max="7946" width="13.140625" style="2" customWidth="1"/>
    <col min="7947" max="7947" width="11.42578125" style="2" customWidth="1"/>
    <col min="7948" max="7948" width="10.7109375" style="2" customWidth="1"/>
    <col min="7949" max="7949" width="9.140625" style="2"/>
    <col min="7950" max="7950" width="14.140625" style="2" customWidth="1"/>
    <col min="7951" max="8192" width="9.140625" style="2"/>
    <col min="8193" max="8193" width="5.140625" style="2" customWidth="1"/>
    <col min="8194" max="8194" width="32.140625" style="2" customWidth="1"/>
    <col min="8195" max="8195" width="7.85546875" style="2" customWidth="1"/>
    <col min="8196" max="8196" width="10.28515625" style="2" customWidth="1"/>
    <col min="8197" max="8197" width="9.7109375" style="2" customWidth="1"/>
    <col min="8198" max="8198" width="11.7109375" style="2" customWidth="1"/>
    <col min="8199" max="8199" width="10.140625" style="2" customWidth="1"/>
    <col min="8200" max="8200" width="12.140625" style="2" customWidth="1"/>
    <col min="8201" max="8201" width="11.7109375" style="2" customWidth="1"/>
    <col min="8202" max="8202" width="13.140625" style="2" customWidth="1"/>
    <col min="8203" max="8203" width="11.42578125" style="2" customWidth="1"/>
    <col min="8204" max="8204" width="10.7109375" style="2" customWidth="1"/>
    <col min="8205" max="8205" width="9.140625" style="2"/>
    <col min="8206" max="8206" width="14.140625" style="2" customWidth="1"/>
    <col min="8207" max="8448" width="9.140625" style="2"/>
    <col min="8449" max="8449" width="5.140625" style="2" customWidth="1"/>
    <col min="8450" max="8450" width="32.140625" style="2" customWidth="1"/>
    <col min="8451" max="8451" width="7.85546875" style="2" customWidth="1"/>
    <col min="8452" max="8452" width="10.28515625" style="2" customWidth="1"/>
    <col min="8453" max="8453" width="9.7109375" style="2" customWidth="1"/>
    <col min="8454" max="8454" width="11.7109375" style="2" customWidth="1"/>
    <col min="8455" max="8455" width="10.140625" style="2" customWidth="1"/>
    <col min="8456" max="8456" width="12.140625" style="2" customWidth="1"/>
    <col min="8457" max="8457" width="11.7109375" style="2" customWidth="1"/>
    <col min="8458" max="8458" width="13.140625" style="2" customWidth="1"/>
    <col min="8459" max="8459" width="11.42578125" style="2" customWidth="1"/>
    <col min="8460" max="8460" width="10.7109375" style="2" customWidth="1"/>
    <col min="8461" max="8461" width="9.140625" style="2"/>
    <col min="8462" max="8462" width="14.140625" style="2" customWidth="1"/>
    <col min="8463" max="8704" width="9.140625" style="2"/>
    <col min="8705" max="8705" width="5.140625" style="2" customWidth="1"/>
    <col min="8706" max="8706" width="32.140625" style="2" customWidth="1"/>
    <col min="8707" max="8707" width="7.85546875" style="2" customWidth="1"/>
    <col min="8708" max="8708" width="10.28515625" style="2" customWidth="1"/>
    <col min="8709" max="8709" width="9.7109375" style="2" customWidth="1"/>
    <col min="8710" max="8710" width="11.7109375" style="2" customWidth="1"/>
    <col min="8711" max="8711" width="10.140625" style="2" customWidth="1"/>
    <col min="8712" max="8712" width="12.140625" style="2" customWidth="1"/>
    <col min="8713" max="8713" width="11.7109375" style="2" customWidth="1"/>
    <col min="8714" max="8714" width="13.140625" style="2" customWidth="1"/>
    <col min="8715" max="8715" width="11.42578125" style="2" customWidth="1"/>
    <col min="8716" max="8716" width="10.7109375" style="2" customWidth="1"/>
    <col min="8717" max="8717" width="9.140625" style="2"/>
    <col min="8718" max="8718" width="14.140625" style="2" customWidth="1"/>
    <col min="8719" max="8960" width="9.140625" style="2"/>
    <col min="8961" max="8961" width="5.140625" style="2" customWidth="1"/>
    <col min="8962" max="8962" width="32.140625" style="2" customWidth="1"/>
    <col min="8963" max="8963" width="7.85546875" style="2" customWidth="1"/>
    <col min="8964" max="8964" width="10.28515625" style="2" customWidth="1"/>
    <col min="8965" max="8965" width="9.7109375" style="2" customWidth="1"/>
    <col min="8966" max="8966" width="11.7109375" style="2" customWidth="1"/>
    <col min="8967" max="8967" width="10.140625" style="2" customWidth="1"/>
    <col min="8968" max="8968" width="12.140625" style="2" customWidth="1"/>
    <col min="8969" max="8969" width="11.7109375" style="2" customWidth="1"/>
    <col min="8970" max="8970" width="13.140625" style="2" customWidth="1"/>
    <col min="8971" max="8971" width="11.42578125" style="2" customWidth="1"/>
    <col min="8972" max="8972" width="10.7109375" style="2" customWidth="1"/>
    <col min="8973" max="8973" width="9.140625" style="2"/>
    <col min="8974" max="8974" width="14.140625" style="2" customWidth="1"/>
    <col min="8975" max="9216" width="9.140625" style="2"/>
    <col min="9217" max="9217" width="5.140625" style="2" customWidth="1"/>
    <col min="9218" max="9218" width="32.140625" style="2" customWidth="1"/>
    <col min="9219" max="9219" width="7.85546875" style="2" customWidth="1"/>
    <col min="9220" max="9220" width="10.28515625" style="2" customWidth="1"/>
    <col min="9221" max="9221" width="9.7109375" style="2" customWidth="1"/>
    <col min="9222" max="9222" width="11.7109375" style="2" customWidth="1"/>
    <col min="9223" max="9223" width="10.140625" style="2" customWidth="1"/>
    <col min="9224" max="9224" width="12.140625" style="2" customWidth="1"/>
    <col min="9225" max="9225" width="11.7109375" style="2" customWidth="1"/>
    <col min="9226" max="9226" width="13.140625" style="2" customWidth="1"/>
    <col min="9227" max="9227" width="11.42578125" style="2" customWidth="1"/>
    <col min="9228" max="9228" width="10.7109375" style="2" customWidth="1"/>
    <col min="9229" max="9229" width="9.140625" style="2"/>
    <col min="9230" max="9230" width="14.140625" style="2" customWidth="1"/>
    <col min="9231" max="9472" width="9.140625" style="2"/>
    <col min="9473" max="9473" width="5.140625" style="2" customWidth="1"/>
    <col min="9474" max="9474" width="32.140625" style="2" customWidth="1"/>
    <col min="9475" max="9475" width="7.85546875" style="2" customWidth="1"/>
    <col min="9476" max="9476" width="10.28515625" style="2" customWidth="1"/>
    <col min="9477" max="9477" width="9.7109375" style="2" customWidth="1"/>
    <col min="9478" max="9478" width="11.7109375" style="2" customWidth="1"/>
    <col min="9479" max="9479" width="10.140625" style="2" customWidth="1"/>
    <col min="9480" max="9480" width="12.140625" style="2" customWidth="1"/>
    <col min="9481" max="9481" width="11.7109375" style="2" customWidth="1"/>
    <col min="9482" max="9482" width="13.140625" style="2" customWidth="1"/>
    <col min="9483" max="9483" width="11.42578125" style="2" customWidth="1"/>
    <col min="9484" max="9484" width="10.7109375" style="2" customWidth="1"/>
    <col min="9485" max="9485" width="9.140625" style="2"/>
    <col min="9486" max="9486" width="14.140625" style="2" customWidth="1"/>
    <col min="9487" max="9728" width="9.140625" style="2"/>
    <col min="9729" max="9729" width="5.140625" style="2" customWidth="1"/>
    <col min="9730" max="9730" width="32.140625" style="2" customWidth="1"/>
    <col min="9731" max="9731" width="7.85546875" style="2" customWidth="1"/>
    <col min="9732" max="9732" width="10.28515625" style="2" customWidth="1"/>
    <col min="9733" max="9733" width="9.7109375" style="2" customWidth="1"/>
    <col min="9734" max="9734" width="11.7109375" style="2" customWidth="1"/>
    <col min="9735" max="9735" width="10.140625" style="2" customWidth="1"/>
    <col min="9736" max="9736" width="12.140625" style="2" customWidth="1"/>
    <col min="9737" max="9737" width="11.7109375" style="2" customWidth="1"/>
    <col min="9738" max="9738" width="13.140625" style="2" customWidth="1"/>
    <col min="9739" max="9739" width="11.42578125" style="2" customWidth="1"/>
    <col min="9740" max="9740" width="10.7109375" style="2" customWidth="1"/>
    <col min="9741" max="9741" width="9.140625" style="2"/>
    <col min="9742" max="9742" width="14.140625" style="2" customWidth="1"/>
    <col min="9743" max="9984" width="9.140625" style="2"/>
    <col min="9985" max="9985" width="5.140625" style="2" customWidth="1"/>
    <col min="9986" max="9986" width="32.140625" style="2" customWidth="1"/>
    <col min="9987" max="9987" width="7.85546875" style="2" customWidth="1"/>
    <col min="9988" max="9988" width="10.28515625" style="2" customWidth="1"/>
    <col min="9989" max="9989" width="9.7109375" style="2" customWidth="1"/>
    <col min="9990" max="9990" width="11.7109375" style="2" customWidth="1"/>
    <col min="9991" max="9991" width="10.140625" style="2" customWidth="1"/>
    <col min="9992" max="9992" width="12.140625" style="2" customWidth="1"/>
    <col min="9993" max="9993" width="11.7109375" style="2" customWidth="1"/>
    <col min="9994" max="9994" width="13.140625" style="2" customWidth="1"/>
    <col min="9995" max="9995" width="11.42578125" style="2" customWidth="1"/>
    <col min="9996" max="9996" width="10.7109375" style="2" customWidth="1"/>
    <col min="9997" max="9997" width="9.140625" style="2"/>
    <col min="9998" max="9998" width="14.140625" style="2" customWidth="1"/>
    <col min="9999" max="10240" width="9.140625" style="2"/>
    <col min="10241" max="10241" width="5.140625" style="2" customWidth="1"/>
    <col min="10242" max="10242" width="32.140625" style="2" customWidth="1"/>
    <col min="10243" max="10243" width="7.85546875" style="2" customWidth="1"/>
    <col min="10244" max="10244" width="10.28515625" style="2" customWidth="1"/>
    <col min="10245" max="10245" width="9.7109375" style="2" customWidth="1"/>
    <col min="10246" max="10246" width="11.7109375" style="2" customWidth="1"/>
    <col min="10247" max="10247" width="10.140625" style="2" customWidth="1"/>
    <col min="10248" max="10248" width="12.140625" style="2" customWidth="1"/>
    <col min="10249" max="10249" width="11.7109375" style="2" customWidth="1"/>
    <col min="10250" max="10250" width="13.140625" style="2" customWidth="1"/>
    <col min="10251" max="10251" width="11.42578125" style="2" customWidth="1"/>
    <col min="10252" max="10252" width="10.7109375" style="2" customWidth="1"/>
    <col min="10253" max="10253" width="9.140625" style="2"/>
    <col min="10254" max="10254" width="14.140625" style="2" customWidth="1"/>
    <col min="10255" max="10496" width="9.140625" style="2"/>
    <col min="10497" max="10497" width="5.140625" style="2" customWidth="1"/>
    <col min="10498" max="10498" width="32.140625" style="2" customWidth="1"/>
    <col min="10499" max="10499" width="7.85546875" style="2" customWidth="1"/>
    <col min="10500" max="10500" width="10.28515625" style="2" customWidth="1"/>
    <col min="10501" max="10501" width="9.7109375" style="2" customWidth="1"/>
    <col min="10502" max="10502" width="11.7109375" style="2" customWidth="1"/>
    <col min="10503" max="10503" width="10.140625" style="2" customWidth="1"/>
    <col min="10504" max="10504" width="12.140625" style="2" customWidth="1"/>
    <col min="10505" max="10505" width="11.7109375" style="2" customWidth="1"/>
    <col min="10506" max="10506" width="13.140625" style="2" customWidth="1"/>
    <col min="10507" max="10507" width="11.42578125" style="2" customWidth="1"/>
    <col min="10508" max="10508" width="10.7109375" style="2" customWidth="1"/>
    <col min="10509" max="10509" width="9.140625" style="2"/>
    <col min="10510" max="10510" width="14.140625" style="2" customWidth="1"/>
    <col min="10511" max="10752" width="9.140625" style="2"/>
    <col min="10753" max="10753" width="5.140625" style="2" customWidth="1"/>
    <col min="10754" max="10754" width="32.140625" style="2" customWidth="1"/>
    <col min="10755" max="10755" width="7.85546875" style="2" customWidth="1"/>
    <col min="10756" max="10756" width="10.28515625" style="2" customWidth="1"/>
    <col min="10757" max="10757" width="9.7109375" style="2" customWidth="1"/>
    <col min="10758" max="10758" width="11.7109375" style="2" customWidth="1"/>
    <col min="10759" max="10759" width="10.140625" style="2" customWidth="1"/>
    <col min="10760" max="10760" width="12.140625" style="2" customWidth="1"/>
    <col min="10761" max="10761" width="11.7109375" style="2" customWidth="1"/>
    <col min="10762" max="10762" width="13.140625" style="2" customWidth="1"/>
    <col min="10763" max="10763" width="11.42578125" style="2" customWidth="1"/>
    <col min="10764" max="10764" width="10.7109375" style="2" customWidth="1"/>
    <col min="10765" max="10765" width="9.140625" style="2"/>
    <col min="10766" max="10766" width="14.140625" style="2" customWidth="1"/>
    <col min="10767" max="11008" width="9.140625" style="2"/>
    <col min="11009" max="11009" width="5.140625" style="2" customWidth="1"/>
    <col min="11010" max="11010" width="32.140625" style="2" customWidth="1"/>
    <col min="11011" max="11011" width="7.85546875" style="2" customWidth="1"/>
    <col min="11012" max="11012" width="10.28515625" style="2" customWidth="1"/>
    <col min="11013" max="11013" width="9.7109375" style="2" customWidth="1"/>
    <col min="11014" max="11014" width="11.7109375" style="2" customWidth="1"/>
    <col min="11015" max="11015" width="10.140625" style="2" customWidth="1"/>
    <col min="11016" max="11016" width="12.140625" style="2" customWidth="1"/>
    <col min="11017" max="11017" width="11.7109375" style="2" customWidth="1"/>
    <col min="11018" max="11018" width="13.140625" style="2" customWidth="1"/>
    <col min="11019" max="11019" width="11.42578125" style="2" customWidth="1"/>
    <col min="11020" max="11020" width="10.7109375" style="2" customWidth="1"/>
    <col min="11021" max="11021" width="9.140625" style="2"/>
    <col min="11022" max="11022" width="14.140625" style="2" customWidth="1"/>
    <col min="11023" max="11264" width="9.140625" style="2"/>
    <col min="11265" max="11265" width="5.140625" style="2" customWidth="1"/>
    <col min="11266" max="11266" width="32.140625" style="2" customWidth="1"/>
    <col min="11267" max="11267" width="7.85546875" style="2" customWidth="1"/>
    <col min="11268" max="11268" width="10.28515625" style="2" customWidth="1"/>
    <col min="11269" max="11269" width="9.7109375" style="2" customWidth="1"/>
    <col min="11270" max="11270" width="11.7109375" style="2" customWidth="1"/>
    <col min="11271" max="11271" width="10.140625" style="2" customWidth="1"/>
    <col min="11272" max="11272" width="12.140625" style="2" customWidth="1"/>
    <col min="11273" max="11273" width="11.7109375" style="2" customWidth="1"/>
    <col min="11274" max="11274" width="13.140625" style="2" customWidth="1"/>
    <col min="11275" max="11275" width="11.42578125" style="2" customWidth="1"/>
    <col min="11276" max="11276" width="10.7109375" style="2" customWidth="1"/>
    <col min="11277" max="11277" width="9.140625" style="2"/>
    <col min="11278" max="11278" width="14.140625" style="2" customWidth="1"/>
    <col min="11279" max="11520" width="9.140625" style="2"/>
    <col min="11521" max="11521" width="5.140625" style="2" customWidth="1"/>
    <col min="11522" max="11522" width="32.140625" style="2" customWidth="1"/>
    <col min="11523" max="11523" width="7.85546875" style="2" customWidth="1"/>
    <col min="11524" max="11524" width="10.28515625" style="2" customWidth="1"/>
    <col min="11525" max="11525" width="9.7109375" style="2" customWidth="1"/>
    <col min="11526" max="11526" width="11.7109375" style="2" customWidth="1"/>
    <col min="11527" max="11527" width="10.140625" style="2" customWidth="1"/>
    <col min="11528" max="11528" width="12.140625" style="2" customWidth="1"/>
    <col min="11529" max="11529" width="11.7109375" style="2" customWidth="1"/>
    <col min="11530" max="11530" width="13.140625" style="2" customWidth="1"/>
    <col min="11531" max="11531" width="11.42578125" style="2" customWidth="1"/>
    <col min="11532" max="11532" width="10.7109375" style="2" customWidth="1"/>
    <col min="11533" max="11533" width="9.140625" style="2"/>
    <col min="11534" max="11534" width="14.140625" style="2" customWidth="1"/>
    <col min="11535" max="11776" width="9.140625" style="2"/>
    <col min="11777" max="11777" width="5.140625" style="2" customWidth="1"/>
    <col min="11778" max="11778" width="32.140625" style="2" customWidth="1"/>
    <col min="11779" max="11779" width="7.85546875" style="2" customWidth="1"/>
    <col min="11780" max="11780" width="10.28515625" style="2" customWidth="1"/>
    <col min="11781" max="11781" width="9.7109375" style="2" customWidth="1"/>
    <col min="11782" max="11782" width="11.7109375" style="2" customWidth="1"/>
    <col min="11783" max="11783" width="10.140625" style="2" customWidth="1"/>
    <col min="11784" max="11784" width="12.140625" style="2" customWidth="1"/>
    <col min="11785" max="11785" width="11.7109375" style="2" customWidth="1"/>
    <col min="11786" max="11786" width="13.140625" style="2" customWidth="1"/>
    <col min="11787" max="11787" width="11.42578125" style="2" customWidth="1"/>
    <col min="11788" max="11788" width="10.7109375" style="2" customWidth="1"/>
    <col min="11789" max="11789" width="9.140625" style="2"/>
    <col min="11790" max="11790" width="14.140625" style="2" customWidth="1"/>
    <col min="11791" max="12032" width="9.140625" style="2"/>
    <col min="12033" max="12033" width="5.140625" style="2" customWidth="1"/>
    <col min="12034" max="12034" width="32.140625" style="2" customWidth="1"/>
    <col min="12035" max="12035" width="7.85546875" style="2" customWidth="1"/>
    <col min="12036" max="12036" width="10.28515625" style="2" customWidth="1"/>
    <col min="12037" max="12037" width="9.7109375" style="2" customWidth="1"/>
    <col min="12038" max="12038" width="11.7109375" style="2" customWidth="1"/>
    <col min="12039" max="12039" width="10.140625" style="2" customWidth="1"/>
    <col min="12040" max="12040" width="12.140625" style="2" customWidth="1"/>
    <col min="12041" max="12041" width="11.7109375" style="2" customWidth="1"/>
    <col min="12042" max="12042" width="13.140625" style="2" customWidth="1"/>
    <col min="12043" max="12043" width="11.42578125" style="2" customWidth="1"/>
    <col min="12044" max="12044" width="10.7109375" style="2" customWidth="1"/>
    <col min="12045" max="12045" width="9.140625" style="2"/>
    <col min="12046" max="12046" width="14.140625" style="2" customWidth="1"/>
    <col min="12047" max="12288" width="9.140625" style="2"/>
    <col min="12289" max="12289" width="5.140625" style="2" customWidth="1"/>
    <col min="12290" max="12290" width="32.140625" style="2" customWidth="1"/>
    <col min="12291" max="12291" width="7.85546875" style="2" customWidth="1"/>
    <col min="12292" max="12292" width="10.28515625" style="2" customWidth="1"/>
    <col min="12293" max="12293" width="9.7109375" style="2" customWidth="1"/>
    <col min="12294" max="12294" width="11.7109375" style="2" customWidth="1"/>
    <col min="12295" max="12295" width="10.140625" style="2" customWidth="1"/>
    <col min="12296" max="12296" width="12.140625" style="2" customWidth="1"/>
    <col min="12297" max="12297" width="11.7109375" style="2" customWidth="1"/>
    <col min="12298" max="12298" width="13.140625" style="2" customWidth="1"/>
    <col min="12299" max="12299" width="11.42578125" style="2" customWidth="1"/>
    <col min="12300" max="12300" width="10.7109375" style="2" customWidth="1"/>
    <col min="12301" max="12301" width="9.140625" style="2"/>
    <col min="12302" max="12302" width="14.140625" style="2" customWidth="1"/>
    <col min="12303" max="12544" width="9.140625" style="2"/>
    <col min="12545" max="12545" width="5.140625" style="2" customWidth="1"/>
    <col min="12546" max="12546" width="32.140625" style="2" customWidth="1"/>
    <col min="12547" max="12547" width="7.85546875" style="2" customWidth="1"/>
    <col min="12548" max="12548" width="10.28515625" style="2" customWidth="1"/>
    <col min="12549" max="12549" width="9.7109375" style="2" customWidth="1"/>
    <col min="12550" max="12550" width="11.7109375" style="2" customWidth="1"/>
    <col min="12551" max="12551" width="10.140625" style="2" customWidth="1"/>
    <col min="12552" max="12552" width="12.140625" style="2" customWidth="1"/>
    <col min="12553" max="12553" width="11.7109375" style="2" customWidth="1"/>
    <col min="12554" max="12554" width="13.140625" style="2" customWidth="1"/>
    <col min="12555" max="12555" width="11.42578125" style="2" customWidth="1"/>
    <col min="12556" max="12556" width="10.7109375" style="2" customWidth="1"/>
    <col min="12557" max="12557" width="9.140625" style="2"/>
    <col min="12558" max="12558" width="14.140625" style="2" customWidth="1"/>
    <col min="12559" max="12800" width="9.140625" style="2"/>
    <col min="12801" max="12801" width="5.140625" style="2" customWidth="1"/>
    <col min="12802" max="12802" width="32.140625" style="2" customWidth="1"/>
    <col min="12803" max="12803" width="7.85546875" style="2" customWidth="1"/>
    <col min="12804" max="12804" width="10.28515625" style="2" customWidth="1"/>
    <col min="12805" max="12805" width="9.7109375" style="2" customWidth="1"/>
    <col min="12806" max="12806" width="11.7109375" style="2" customWidth="1"/>
    <col min="12807" max="12807" width="10.140625" style="2" customWidth="1"/>
    <col min="12808" max="12808" width="12.140625" style="2" customWidth="1"/>
    <col min="12809" max="12809" width="11.7109375" style="2" customWidth="1"/>
    <col min="12810" max="12810" width="13.140625" style="2" customWidth="1"/>
    <col min="12811" max="12811" width="11.42578125" style="2" customWidth="1"/>
    <col min="12812" max="12812" width="10.7109375" style="2" customWidth="1"/>
    <col min="12813" max="12813" width="9.140625" style="2"/>
    <col min="12814" max="12814" width="14.140625" style="2" customWidth="1"/>
    <col min="12815" max="13056" width="9.140625" style="2"/>
    <col min="13057" max="13057" width="5.140625" style="2" customWidth="1"/>
    <col min="13058" max="13058" width="32.140625" style="2" customWidth="1"/>
    <col min="13059" max="13059" width="7.85546875" style="2" customWidth="1"/>
    <col min="13060" max="13060" width="10.28515625" style="2" customWidth="1"/>
    <col min="13061" max="13061" width="9.7109375" style="2" customWidth="1"/>
    <col min="13062" max="13062" width="11.7109375" style="2" customWidth="1"/>
    <col min="13063" max="13063" width="10.140625" style="2" customWidth="1"/>
    <col min="13064" max="13064" width="12.140625" style="2" customWidth="1"/>
    <col min="13065" max="13065" width="11.7109375" style="2" customWidth="1"/>
    <col min="13066" max="13066" width="13.140625" style="2" customWidth="1"/>
    <col min="13067" max="13067" width="11.42578125" style="2" customWidth="1"/>
    <col min="13068" max="13068" width="10.7109375" style="2" customWidth="1"/>
    <col min="13069" max="13069" width="9.140625" style="2"/>
    <col min="13070" max="13070" width="14.140625" style="2" customWidth="1"/>
    <col min="13071" max="13312" width="9.140625" style="2"/>
    <col min="13313" max="13313" width="5.140625" style="2" customWidth="1"/>
    <col min="13314" max="13314" width="32.140625" style="2" customWidth="1"/>
    <col min="13315" max="13315" width="7.85546875" style="2" customWidth="1"/>
    <col min="13316" max="13316" width="10.28515625" style="2" customWidth="1"/>
    <col min="13317" max="13317" width="9.7109375" style="2" customWidth="1"/>
    <col min="13318" max="13318" width="11.7109375" style="2" customWidth="1"/>
    <col min="13319" max="13319" width="10.140625" style="2" customWidth="1"/>
    <col min="13320" max="13320" width="12.140625" style="2" customWidth="1"/>
    <col min="13321" max="13321" width="11.7109375" style="2" customWidth="1"/>
    <col min="13322" max="13322" width="13.140625" style="2" customWidth="1"/>
    <col min="13323" max="13323" width="11.42578125" style="2" customWidth="1"/>
    <col min="13324" max="13324" width="10.7109375" style="2" customWidth="1"/>
    <col min="13325" max="13325" width="9.140625" style="2"/>
    <col min="13326" max="13326" width="14.140625" style="2" customWidth="1"/>
    <col min="13327" max="13568" width="9.140625" style="2"/>
    <col min="13569" max="13569" width="5.140625" style="2" customWidth="1"/>
    <col min="13570" max="13570" width="32.140625" style="2" customWidth="1"/>
    <col min="13571" max="13571" width="7.85546875" style="2" customWidth="1"/>
    <col min="13572" max="13572" width="10.28515625" style="2" customWidth="1"/>
    <col min="13573" max="13573" width="9.7109375" style="2" customWidth="1"/>
    <col min="13574" max="13574" width="11.7109375" style="2" customWidth="1"/>
    <col min="13575" max="13575" width="10.140625" style="2" customWidth="1"/>
    <col min="13576" max="13576" width="12.140625" style="2" customWidth="1"/>
    <col min="13577" max="13577" width="11.7109375" style="2" customWidth="1"/>
    <col min="13578" max="13578" width="13.140625" style="2" customWidth="1"/>
    <col min="13579" max="13579" width="11.42578125" style="2" customWidth="1"/>
    <col min="13580" max="13580" width="10.7109375" style="2" customWidth="1"/>
    <col min="13581" max="13581" width="9.140625" style="2"/>
    <col min="13582" max="13582" width="14.140625" style="2" customWidth="1"/>
    <col min="13583" max="13824" width="9.140625" style="2"/>
    <col min="13825" max="13825" width="5.140625" style="2" customWidth="1"/>
    <col min="13826" max="13826" width="32.140625" style="2" customWidth="1"/>
    <col min="13827" max="13827" width="7.85546875" style="2" customWidth="1"/>
    <col min="13828" max="13828" width="10.28515625" style="2" customWidth="1"/>
    <col min="13829" max="13829" width="9.7109375" style="2" customWidth="1"/>
    <col min="13830" max="13830" width="11.7109375" style="2" customWidth="1"/>
    <col min="13831" max="13831" width="10.140625" style="2" customWidth="1"/>
    <col min="13832" max="13832" width="12.140625" style="2" customWidth="1"/>
    <col min="13833" max="13833" width="11.7109375" style="2" customWidth="1"/>
    <col min="13834" max="13834" width="13.140625" style="2" customWidth="1"/>
    <col min="13835" max="13835" width="11.42578125" style="2" customWidth="1"/>
    <col min="13836" max="13836" width="10.7109375" style="2" customWidth="1"/>
    <col min="13837" max="13837" width="9.140625" style="2"/>
    <col min="13838" max="13838" width="14.140625" style="2" customWidth="1"/>
    <col min="13839" max="14080" width="9.140625" style="2"/>
    <col min="14081" max="14081" width="5.140625" style="2" customWidth="1"/>
    <col min="14082" max="14082" width="32.140625" style="2" customWidth="1"/>
    <col min="14083" max="14083" width="7.85546875" style="2" customWidth="1"/>
    <col min="14084" max="14084" width="10.28515625" style="2" customWidth="1"/>
    <col min="14085" max="14085" width="9.7109375" style="2" customWidth="1"/>
    <col min="14086" max="14086" width="11.7109375" style="2" customWidth="1"/>
    <col min="14087" max="14087" width="10.140625" style="2" customWidth="1"/>
    <col min="14088" max="14088" width="12.140625" style="2" customWidth="1"/>
    <col min="14089" max="14089" width="11.7109375" style="2" customWidth="1"/>
    <col min="14090" max="14090" width="13.140625" style="2" customWidth="1"/>
    <col min="14091" max="14091" width="11.42578125" style="2" customWidth="1"/>
    <col min="14092" max="14092" width="10.7109375" style="2" customWidth="1"/>
    <col min="14093" max="14093" width="9.140625" style="2"/>
    <col min="14094" max="14094" width="14.140625" style="2" customWidth="1"/>
    <col min="14095" max="14336" width="9.140625" style="2"/>
    <col min="14337" max="14337" width="5.140625" style="2" customWidth="1"/>
    <col min="14338" max="14338" width="32.140625" style="2" customWidth="1"/>
    <col min="14339" max="14339" width="7.85546875" style="2" customWidth="1"/>
    <col min="14340" max="14340" width="10.28515625" style="2" customWidth="1"/>
    <col min="14341" max="14341" width="9.7109375" style="2" customWidth="1"/>
    <col min="14342" max="14342" width="11.7109375" style="2" customWidth="1"/>
    <col min="14343" max="14343" width="10.140625" style="2" customWidth="1"/>
    <col min="14344" max="14344" width="12.140625" style="2" customWidth="1"/>
    <col min="14345" max="14345" width="11.7109375" style="2" customWidth="1"/>
    <col min="14346" max="14346" width="13.140625" style="2" customWidth="1"/>
    <col min="14347" max="14347" width="11.42578125" style="2" customWidth="1"/>
    <col min="14348" max="14348" width="10.7109375" style="2" customWidth="1"/>
    <col min="14349" max="14349" width="9.140625" style="2"/>
    <col min="14350" max="14350" width="14.140625" style="2" customWidth="1"/>
    <col min="14351" max="14592" width="9.140625" style="2"/>
    <col min="14593" max="14593" width="5.140625" style="2" customWidth="1"/>
    <col min="14594" max="14594" width="32.140625" style="2" customWidth="1"/>
    <col min="14595" max="14595" width="7.85546875" style="2" customWidth="1"/>
    <col min="14596" max="14596" width="10.28515625" style="2" customWidth="1"/>
    <col min="14597" max="14597" width="9.7109375" style="2" customWidth="1"/>
    <col min="14598" max="14598" width="11.7109375" style="2" customWidth="1"/>
    <col min="14599" max="14599" width="10.140625" style="2" customWidth="1"/>
    <col min="14600" max="14600" width="12.140625" style="2" customWidth="1"/>
    <col min="14601" max="14601" width="11.7109375" style="2" customWidth="1"/>
    <col min="14602" max="14602" width="13.140625" style="2" customWidth="1"/>
    <col min="14603" max="14603" width="11.42578125" style="2" customWidth="1"/>
    <col min="14604" max="14604" width="10.7109375" style="2" customWidth="1"/>
    <col min="14605" max="14605" width="9.140625" style="2"/>
    <col min="14606" max="14606" width="14.140625" style="2" customWidth="1"/>
    <col min="14607" max="14848" width="9.140625" style="2"/>
    <col min="14849" max="14849" width="5.140625" style="2" customWidth="1"/>
    <col min="14850" max="14850" width="32.140625" style="2" customWidth="1"/>
    <col min="14851" max="14851" width="7.85546875" style="2" customWidth="1"/>
    <col min="14852" max="14852" width="10.28515625" style="2" customWidth="1"/>
    <col min="14853" max="14853" width="9.7109375" style="2" customWidth="1"/>
    <col min="14854" max="14854" width="11.7109375" style="2" customWidth="1"/>
    <col min="14855" max="14855" width="10.140625" style="2" customWidth="1"/>
    <col min="14856" max="14856" width="12.140625" style="2" customWidth="1"/>
    <col min="14857" max="14857" width="11.7109375" style="2" customWidth="1"/>
    <col min="14858" max="14858" width="13.140625" style="2" customWidth="1"/>
    <col min="14859" max="14859" width="11.42578125" style="2" customWidth="1"/>
    <col min="14860" max="14860" width="10.7109375" style="2" customWidth="1"/>
    <col min="14861" max="14861" width="9.140625" style="2"/>
    <col min="14862" max="14862" width="14.140625" style="2" customWidth="1"/>
    <col min="14863" max="15104" width="9.140625" style="2"/>
    <col min="15105" max="15105" width="5.140625" style="2" customWidth="1"/>
    <col min="15106" max="15106" width="32.140625" style="2" customWidth="1"/>
    <col min="15107" max="15107" width="7.85546875" style="2" customWidth="1"/>
    <col min="15108" max="15108" width="10.28515625" style="2" customWidth="1"/>
    <col min="15109" max="15109" width="9.7109375" style="2" customWidth="1"/>
    <col min="15110" max="15110" width="11.7109375" style="2" customWidth="1"/>
    <col min="15111" max="15111" width="10.140625" style="2" customWidth="1"/>
    <col min="15112" max="15112" width="12.140625" style="2" customWidth="1"/>
    <col min="15113" max="15113" width="11.7109375" style="2" customWidth="1"/>
    <col min="15114" max="15114" width="13.140625" style="2" customWidth="1"/>
    <col min="15115" max="15115" width="11.42578125" style="2" customWidth="1"/>
    <col min="15116" max="15116" width="10.7109375" style="2" customWidth="1"/>
    <col min="15117" max="15117" width="9.140625" style="2"/>
    <col min="15118" max="15118" width="14.140625" style="2" customWidth="1"/>
    <col min="15119" max="15360" width="9.140625" style="2"/>
    <col min="15361" max="15361" width="5.140625" style="2" customWidth="1"/>
    <col min="15362" max="15362" width="32.140625" style="2" customWidth="1"/>
    <col min="15363" max="15363" width="7.85546875" style="2" customWidth="1"/>
    <col min="15364" max="15364" width="10.28515625" style="2" customWidth="1"/>
    <col min="15365" max="15365" width="9.7109375" style="2" customWidth="1"/>
    <col min="15366" max="15366" width="11.7109375" style="2" customWidth="1"/>
    <col min="15367" max="15367" width="10.140625" style="2" customWidth="1"/>
    <col min="15368" max="15368" width="12.140625" style="2" customWidth="1"/>
    <col min="15369" max="15369" width="11.7109375" style="2" customWidth="1"/>
    <col min="15370" max="15370" width="13.140625" style="2" customWidth="1"/>
    <col min="15371" max="15371" width="11.42578125" style="2" customWidth="1"/>
    <col min="15372" max="15372" width="10.7109375" style="2" customWidth="1"/>
    <col min="15373" max="15373" width="9.140625" style="2"/>
    <col min="15374" max="15374" width="14.140625" style="2" customWidth="1"/>
    <col min="15375" max="15616" width="9.140625" style="2"/>
    <col min="15617" max="15617" width="5.140625" style="2" customWidth="1"/>
    <col min="15618" max="15618" width="32.140625" style="2" customWidth="1"/>
    <col min="15619" max="15619" width="7.85546875" style="2" customWidth="1"/>
    <col min="15620" max="15620" width="10.28515625" style="2" customWidth="1"/>
    <col min="15621" max="15621" width="9.7109375" style="2" customWidth="1"/>
    <col min="15622" max="15622" width="11.7109375" style="2" customWidth="1"/>
    <col min="15623" max="15623" width="10.140625" style="2" customWidth="1"/>
    <col min="15624" max="15624" width="12.140625" style="2" customWidth="1"/>
    <col min="15625" max="15625" width="11.7109375" style="2" customWidth="1"/>
    <col min="15626" max="15626" width="13.140625" style="2" customWidth="1"/>
    <col min="15627" max="15627" width="11.42578125" style="2" customWidth="1"/>
    <col min="15628" max="15628" width="10.7109375" style="2" customWidth="1"/>
    <col min="15629" max="15629" width="9.140625" style="2"/>
    <col min="15630" max="15630" width="14.140625" style="2" customWidth="1"/>
    <col min="15631" max="15872" width="9.140625" style="2"/>
    <col min="15873" max="15873" width="5.140625" style="2" customWidth="1"/>
    <col min="15874" max="15874" width="32.140625" style="2" customWidth="1"/>
    <col min="15875" max="15875" width="7.85546875" style="2" customWidth="1"/>
    <col min="15876" max="15876" width="10.28515625" style="2" customWidth="1"/>
    <col min="15877" max="15877" width="9.7109375" style="2" customWidth="1"/>
    <col min="15878" max="15878" width="11.7109375" style="2" customWidth="1"/>
    <col min="15879" max="15879" width="10.140625" style="2" customWidth="1"/>
    <col min="15880" max="15880" width="12.140625" style="2" customWidth="1"/>
    <col min="15881" max="15881" width="11.7109375" style="2" customWidth="1"/>
    <col min="15882" max="15882" width="13.140625" style="2" customWidth="1"/>
    <col min="15883" max="15883" width="11.42578125" style="2" customWidth="1"/>
    <col min="15884" max="15884" width="10.7109375" style="2" customWidth="1"/>
    <col min="15885" max="15885" width="9.140625" style="2"/>
    <col min="15886" max="15886" width="14.140625" style="2" customWidth="1"/>
    <col min="15887" max="16128" width="9.140625" style="2"/>
    <col min="16129" max="16129" width="5.140625" style="2" customWidth="1"/>
    <col min="16130" max="16130" width="32.140625" style="2" customWidth="1"/>
    <col min="16131" max="16131" width="7.85546875" style="2" customWidth="1"/>
    <col min="16132" max="16132" width="10.28515625" style="2" customWidth="1"/>
    <col min="16133" max="16133" width="9.7109375" style="2" customWidth="1"/>
    <col min="16134" max="16134" width="11.7109375" style="2" customWidth="1"/>
    <col min="16135" max="16135" width="10.140625" style="2" customWidth="1"/>
    <col min="16136" max="16136" width="12.140625" style="2" customWidth="1"/>
    <col min="16137" max="16137" width="11.7109375" style="2" customWidth="1"/>
    <col min="16138" max="16138" width="13.140625" style="2" customWidth="1"/>
    <col min="16139" max="16139" width="11.42578125" style="2" customWidth="1"/>
    <col min="16140" max="16140" width="10.7109375" style="2" customWidth="1"/>
    <col min="16141" max="16141" width="9.140625" style="2"/>
    <col min="16142" max="16142" width="14.140625" style="2" customWidth="1"/>
    <col min="16143" max="16384" width="9.140625" style="2"/>
  </cols>
  <sheetData>
    <row r="1" spans="1:14" ht="13.5" thickBot="1">
      <c r="A1" s="195" t="s">
        <v>0</v>
      </c>
      <c r="B1" s="195"/>
      <c r="C1" s="1"/>
      <c r="D1" s="1"/>
      <c r="E1" s="1"/>
      <c r="F1" s="1"/>
      <c r="G1" s="1"/>
      <c r="H1" s="1"/>
      <c r="I1" s="1"/>
    </row>
    <row r="2" spans="1:14" ht="15.75" customHeight="1" thickBot="1">
      <c r="A2" s="195" t="s">
        <v>1</v>
      </c>
      <c r="B2" s="195"/>
      <c r="C2" s="196" t="s">
        <v>2</v>
      </c>
      <c r="D2" s="197"/>
      <c r="E2" s="197"/>
      <c r="F2" s="197"/>
      <c r="G2" s="197"/>
      <c r="H2" s="198"/>
      <c r="I2" s="3"/>
      <c r="J2" s="259" t="s">
        <v>490</v>
      </c>
      <c r="K2" s="3"/>
      <c r="L2" s="3"/>
    </row>
    <row r="3" spans="1:14" ht="15.75" customHeight="1">
      <c r="B3" s="4"/>
      <c r="C3" s="1"/>
      <c r="D3" s="1"/>
      <c r="E3" s="1"/>
      <c r="F3" s="1"/>
      <c r="G3" s="1"/>
      <c r="H3" s="1"/>
      <c r="I3" s="1"/>
    </row>
    <row r="4" spans="1:14" ht="17.25" customHeight="1">
      <c r="B4" s="1"/>
      <c r="C4" s="1"/>
      <c r="D4" s="1"/>
      <c r="E4" s="1"/>
      <c r="F4" s="1"/>
      <c r="G4" s="1"/>
      <c r="H4" s="1"/>
      <c r="I4" s="1"/>
    </row>
    <row r="5" spans="1:14" ht="15.75">
      <c r="B5" s="199" t="s">
        <v>3</v>
      </c>
      <c r="C5" s="199"/>
      <c r="D5" s="199"/>
      <c r="E5" s="199"/>
      <c r="F5" s="199"/>
      <c r="G5" s="199"/>
      <c r="H5" s="199"/>
      <c r="I5" s="199"/>
      <c r="J5" s="199"/>
      <c r="K5" s="199"/>
    </row>
    <row r="6" spans="1:14" ht="15.75" thickBot="1">
      <c r="B6" s="200" t="s">
        <v>4</v>
      </c>
      <c r="C6" s="200"/>
      <c r="D6" s="200"/>
      <c r="E6" s="200"/>
      <c r="F6" s="200"/>
      <c r="G6" s="200"/>
      <c r="H6" s="200"/>
      <c r="I6" s="200"/>
      <c r="J6" s="200"/>
      <c r="K6" s="200"/>
      <c r="L6" s="167" t="s">
        <v>5</v>
      </c>
    </row>
    <row r="7" spans="1:14" ht="105.75" customHeight="1" thickBot="1">
      <c r="A7" s="201" t="s">
        <v>488</v>
      </c>
      <c r="B7" s="202"/>
      <c r="C7" s="5" t="s">
        <v>6</v>
      </c>
      <c r="D7" s="174" t="s">
        <v>7</v>
      </c>
      <c r="E7" s="175" t="s">
        <v>8</v>
      </c>
      <c r="F7" s="176" t="s">
        <v>9</v>
      </c>
      <c r="G7" s="177" t="s">
        <v>10</v>
      </c>
      <c r="H7" s="176" t="s">
        <v>11</v>
      </c>
      <c r="I7" s="176" t="s">
        <v>12</v>
      </c>
      <c r="J7" s="176" t="s">
        <v>13</v>
      </c>
      <c r="K7" s="176" t="s">
        <v>14</v>
      </c>
      <c r="L7" s="176" t="s">
        <v>15</v>
      </c>
    </row>
    <row r="8" spans="1:14" ht="12" customHeight="1">
      <c r="A8" s="203" t="s">
        <v>16</v>
      </c>
      <c r="B8" s="204"/>
      <c r="C8" s="6" t="s">
        <v>17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178">
        <v>9</v>
      </c>
    </row>
    <row r="9" spans="1:14" ht="15.75">
      <c r="A9" s="205" t="s">
        <v>18</v>
      </c>
      <c r="B9" s="206"/>
      <c r="C9" s="7"/>
      <c r="D9" s="8">
        <f>D184+D10</f>
        <v>0</v>
      </c>
      <c r="E9" s="8">
        <f t="shared" ref="E9:L9" si="0">E184+E10</f>
        <v>15000</v>
      </c>
      <c r="F9" s="8">
        <f>F184+F10</f>
        <v>42532000</v>
      </c>
      <c r="G9" s="8">
        <f t="shared" si="0"/>
        <v>44714608</v>
      </c>
      <c r="H9" s="8">
        <f>H184+H10</f>
        <v>43774296</v>
      </c>
      <c r="I9" s="8">
        <f>I184+I10</f>
        <v>43774296</v>
      </c>
      <c r="J9" s="8">
        <f t="shared" si="0"/>
        <v>43774296</v>
      </c>
      <c r="K9" s="8">
        <f t="shared" si="0"/>
        <v>0</v>
      </c>
      <c r="L9" s="179">
        <f t="shared" si="0"/>
        <v>44350301</v>
      </c>
      <c r="N9" s="170"/>
    </row>
    <row r="10" spans="1:14" ht="45.75" customHeight="1">
      <c r="A10" s="207" t="s">
        <v>19</v>
      </c>
      <c r="B10" s="208"/>
      <c r="C10" s="9"/>
      <c r="D10" s="10">
        <f>D11+D166+D170+D180-D210</f>
        <v>0</v>
      </c>
      <c r="E10" s="10"/>
      <c r="F10" s="10">
        <f>F12+F48+F106+F122+F129+F143+F147+F154+F164+F180</f>
        <v>42532000</v>
      </c>
      <c r="G10" s="10">
        <f t="shared" ref="G10:L10" si="1">G12+G48+G106+G122+G129+G143+G147+G154+G164+G180</f>
        <v>44699608</v>
      </c>
      <c r="H10" s="10">
        <f>H12+H48+H106+H122+H129+H143+H147+H154+H164+H180</f>
        <v>43763753</v>
      </c>
      <c r="I10" s="10">
        <f>I12+I48+I106+I122+I129+I143+I147+I154+I164+I180</f>
        <v>43763753</v>
      </c>
      <c r="J10" s="10">
        <f t="shared" si="1"/>
        <v>43763753</v>
      </c>
      <c r="K10" s="10">
        <f t="shared" si="1"/>
        <v>0</v>
      </c>
      <c r="L10" s="180">
        <f t="shared" si="1"/>
        <v>43779202</v>
      </c>
      <c r="N10" s="170"/>
    </row>
    <row r="11" spans="1:14" ht="39.75" customHeight="1">
      <c r="A11" s="209" t="s">
        <v>20</v>
      </c>
      <c r="B11" s="210"/>
      <c r="C11" s="11" t="s">
        <v>21</v>
      </c>
      <c r="D11" s="12">
        <f>D12+D48+D129+D143+D147+D154+D185+D210</f>
        <v>0</v>
      </c>
      <c r="E11" s="12">
        <f>E12+E48+E129+E143+E147+E154+E185+E210</f>
        <v>0</v>
      </c>
      <c r="F11" s="12">
        <f>F12+F48+F129+F143+F147+F154+F185+F210</f>
        <v>42532000</v>
      </c>
      <c r="G11" s="12">
        <f t="shared" ref="G11:L11" si="2">G12+G48+G129+G143+G147+G154+G185+G210</f>
        <v>44875000</v>
      </c>
      <c r="H11" s="12">
        <f>H12+H48+H129+H143+H147+H154+H185+H210</f>
        <v>43939145</v>
      </c>
      <c r="I11" s="12">
        <f>I12+I48+I129+I143+I147+I154+I185+I210</f>
        <v>43939145</v>
      </c>
      <c r="J11" s="12">
        <f t="shared" si="2"/>
        <v>43939145</v>
      </c>
      <c r="K11" s="12">
        <f t="shared" si="2"/>
        <v>0</v>
      </c>
      <c r="L11" s="181">
        <f t="shared" si="2"/>
        <v>43829890</v>
      </c>
      <c r="N11" s="170"/>
    </row>
    <row r="12" spans="1:14" s="17" customFormat="1" ht="20.25" customHeight="1">
      <c r="A12" s="13" t="s">
        <v>22</v>
      </c>
      <c r="B12" s="14"/>
      <c r="C12" s="15" t="s">
        <v>23</v>
      </c>
      <c r="D12" s="16">
        <f t="shared" ref="D12:L12" si="3">D13+D32+D40</f>
        <v>0</v>
      </c>
      <c r="E12" s="16">
        <f t="shared" si="3"/>
        <v>0</v>
      </c>
      <c r="F12" s="16">
        <f t="shared" si="3"/>
        <v>38000000</v>
      </c>
      <c r="G12" s="16">
        <f t="shared" si="3"/>
        <v>40065000</v>
      </c>
      <c r="H12" s="16">
        <f t="shared" si="3"/>
        <v>39889701</v>
      </c>
      <c r="I12" s="16">
        <f t="shared" si="3"/>
        <v>39889701</v>
      </c>
      <c r="J12" s="16">
        <f t="shared" si="3"/>
        <v>39889701</v>
      </c>
      <c r="K12" s="16">
        <f t="shared" si="3"/>
        <v>0</v>
      </c>
      <c r="L12" s="182">
        <f t="shared" si="3"/>
        <v>39824861</v>
      </c>
      <c r="M12" s="171"/>
      <c r="N12" s="170"/>
    </row>
    <row r="13" spans="1:14" ht="17.25" customHeight="1">
      <c r="A13" s="18" t="s">
        <v>24</v>
      </c>
      <c r="B13" s="19"/>
      <c r="C13" s="20" t="s">
        <v>25</v>
      </c>
      <c r="D13" s="21"/>
      <c r="E13" s="21"/>
      <c r="F13" s="21">
        <f t="shared" ref="F13:L13" si="4">F14+F21+F19+F24+F23+F25+F26+F27+F28+F29+F31+F30</f>
        <v>37170000</v>
      </c>
      <c r="G13" s="21">
        <f t="shared" si="4"/>
        <v>39195000</v>
      </c>
      <c r="H13" s="21">
        <f t="shared" si="4"/>
        <v>39021105</v>
      </c>
      <c r="I13" s="21">
        <f t="shared" si="4"/>
        <v>39021105</v>
      </c>
      <c r="J13" s="21">
        <f t="shared" si="4"/>
        <v>39021105</v>
      </c>
      <c r="K13" s="21">
        <f t="shared" si="4"/>
        <v>0</v>
      </c>
      <c r="L13" s="183">
        <f t="shared" si="4"/>
        <v>38949021</v>
      </c>
      <c r="N13" s="170"/>
    </row>
    <row r="14" spans="1:14" ht="17.25" customHeight="1">
      <c r="A14" s="22"/>
      <c r="B14" s="23" t="s">
        <v>26</v>
      </c>
      <c r="C14" s="24" t="s">
        <v>27</v>
      </c>
      <c r="D14" s="25"/>
      <c r="E14" s="25"/>
      <c r="F14" s="25">
        <f>'[1]51.1'!N11</f>
        <v>35592000</v>
      </c>
      <c r="G14" s="25">
        <f>'[1]51.1'!O11</f>
        <v>37717000</v>
      </c>
      <c r="H14" s="25">
        <f>'[1]51.1'!P11</f>
        <v>37576192</v>
      </c>
      <c r="I14" s="25">
        <f>'[1]51.1'!Q11</f>
        <v>37576192</v>
      </c>
      <c r="J14" s="25">
        <f>'[1]51.1'!R11</f>
        <v>37576192</v>
      </c>
      <c r="K14" s="25">
        <f>'[1]51.1'!S11</f>
        <v>0</v>
      </c>
      <c r="L14" s="184">
        <f>'[1]51.1'!T11</f>
        <v>37500539</v>
      </c>
      <c r="N14" s="170"/>
    </row>
    <row r="15" spans="1:14" s="29" customFormat="1" ht="16.5" hidden="1" customHeight="1">
      <c r="A15" s="26"/>
      <c r="B15" s="27" t="s">
        <v>28</v>
      </c>
      <c r="C15" s="28" t="s">
        <v>29</v>
      </c>
      <c r="D15" s="25"/>
      <c r="E15" s="25"/>
      <c r="F15" s="25">
        <f t="shared" ref="F15:F29" si="5">G15</f>
        <v>22858</v>
      </c>
      <c r="G15" s="25">
        <f t="shared" ref="G15:G29" si="6">J15</f>
        <v>22858</v>
      </c>
      <c r="H15" s="25">
        <f>'[1]51.1'!N13</f>
        <v>38000</v>
      </c>
      <c r="I15" s="25">
        <f>'[1]51.1'!O13</f>
        <v>38000</v>
      </c>
      <c r="J15" s="25">
        <f>'[1]51.1'!P13</f>
        <v>22858</v>
      </c>
      <c r="K15" s="25">
        <f>'[1]51.1'!Q13</f>
        <v>22858</v>
      </c>
      <c r="L15" s="184">
        <f>'[1]51.1'!R13</f>
        <v>22858</v>
      </c>
      <c r="M15" s="172"/>
      <c r="N15" s="170"/>
    </row>
    <row r="16" spans="1:14" s="29" customFormat="1" ht="17.25" hidden="1" customHeight="1">
      <c r="A16" s="26"/>
      <c r="B16" s="27" t="s">
        <v>30</v>
      </c>
      <c r="C16" s="28" t="s">
        <v>31</v>
      </c>
      <c r="D16" s="25"/>
      <c r="E16" s="25"/>
      <c r="F16" s="25">
        <f t="shared" si="5"/>
        <v>610321</v>
      </c>
      <c r="G16" s="25">
        <f t="shared" si="6"/>
        <v>610321</v>
      </c>
      <c r="H16" s="25">
        <f>'[1]51.1'!N14</f>
        <v>680000</v>
      </c>
      <c r="I16" s="25">
        <f>'[1]51.1'!O14</f>
        <v>620000</v>
      </c>
      <c r="J16" s="25">
        <f>'[1]51.1'!P14</f>
        <v>610321</v>
      </c>
      <c r="K16" s="25">
        <f>'[1]51.1'!Q14</f>
        <v>610321</v>
      </c>
      <c r="L16" s="184">
        <f>'[1]51.1'!R14</f>
        <v>610321</v>
      </c>
      <c r="M16" s="172"/>
      <c r="N16" s="170"/>
    </row>
    <row r="17" spans="1:14" s="29" customFormat="1" ht="17.25" hidden="1" customHeight="1">
      <c r="A17" s="26"/>
      <c r="B17" s="27" t="s">
        <v>32</v>
      </c>
      <c r="C17" s="28" t="s">
        <v>33</v>
      </c>
      <c r="D17" s="25"/>
      <c r="E17" s="25"/>
      <c r="F17" s="25">
        <f t="shared" si="5"/>
        <v>248054</v>
      </c>
      <c r="G17" s="25">
        <f t="shared" si="6"/>
        <v>248054</v>
      </c>
      <c r="H17" s="25">
        <f>'[1]51.1'!N15</f>
        <v>310000</v>
      </c>
      <c r="I17" s="25">
        <f>'[1]51.1'!O15</f>
        <v>250000</v>
      </c>
      <c r="J17" s="25">
        <f>'[1]51.1'!P15</f>
        <v>248054</v>
      </c>
      <c r="K17" s="25">
        <f>'[1]51.1'!Q15</f>
        <v>248054</v>
      </c>
      <c r="L17" s="184">
        <f>'[1]51.1'!R15</f>
        <v>248054</v>
      </c>
      <c r="M17" s="172"/>
      <c r="N17" s="170"/>
    </row>
    <row r="18" spans="1:14" ht="17.25" hidden="1" customHeight="1">
      <c r="A18" s="22"/>
      <c r="B18" s="23" t="s">
        <v>34</v>
      </c>
      <c r="C18" s="24" t="s">
        <v>35</v>
      </c>
      <c r="D18" s="25"/>
      <c r="E18" s="25"/>
      <c r="F18" s="25">
        <f t="shared" si="5"/>
        <v>0</v>
      </c>
      <c r="G18" s="25">
        <f t="shared" si="6"/>
        <v>0</v>
      </c>
      <c r="H18" s="25"/>
      <c r="I18" s="25"/>
      <c r="J18" s="25"/>
      <c r="K18" s="25"/>
      <c r="L18" s="184"/>
      <c r="N18" s="170"/>
    </row>
    <row r="19" spans="1:14" ht="17.25" hidden="1" customHeight="1">
      <c r="A19" s="22"/>
      <c r="B19" s="23" t="s">
        <v>36</v>
      </c>
      <c r="C19" s="24" t="s">
        <v>37</v>
      </c>
      <c r="D19" s="25"/>
      <c r="E19" s="25"/>
      <c r="F19" s="25">
        <f t="shared" si="5"/>
        <v>0</v>
      </c>
      <c r="G19" s="25">
        <f t="shared" si="6"/>
        <v>0</v>
      </c>
      <c r="H19" s="25"/>
      <c r="I19" s="25"/>
      <c r="J19" s="25"/>
      <c r="K19" s="25"/>
      <c r="L19" s="184"/>
      <c r="N19" s="170"/>
    </row>
    <row r="20" spans="1:14" ht="17.25" hidden="1" customHeight="1">
      <c r="A20" s="22"/>
      <c r="B20" s="23" t="s">
        <v>38</v>
      </c>
      <c r="C20" s="24" t="s">
        <v>39</v>
      </c>
      <c r="D20" s="30"/>
      <c r="E20" s="30"/>
      <c r="F20" s="25">
        <f t="shared" si="5"/>
        <v>0</v>
      </c>
      <c r="G20" s="25">
        <f t="shared" si="6"/>
        <v>0</v>
      </c>
      <c r="H20" s="25"/>
      <c r="I20" s="25"/>
      <c r="J20" s="25"/>
      <c r="K20" s="25"/>
      <c r="L20" s="184"/>
      <c r="N20" s="170"/>
    </row>
    <row r="21" spans="1:14" ht="17.25" hidden="1" customHeight="1">
      <c r="A21" s="22"/>
      <c r="B21" s="23" t="s">
        <v>40</v>
      </c>
      <c r="C21" s="24" t="s">
        <v>41</v>
      </c>
      <c r="D21" s="30"/>
      <c r="E21" s="30"/>
      <c r="F21" s="25">
        <f t="shared" si="5"/>
        <v>0</v>
      </c>
      <c r="G21" s="25">
        <f t="shared" si="6"/>
        <v>0</v>
      </c>
      <c r="H21" s="25"/>
      <c r="I21" s="25"/>
      <c r="J21" s="25"/>
      <c r="K21" s="25"/>
      <c r="L21" s="184"/>
      <c r="N21" s="170"/>
    </row>
    <row r="22" spans="1:14" ht="14.25" hidden="1" customHeight="1">
      <c r="A22" s="22"/>
      <c r="B22" s="23" t="s">
        <v>42</v>
      </c>
      <c r="C22" s="24" t="s">
        <v>43</v>
      </c>
      <c r="D22" s="30"/>
      <c r="E22" s="30"/>
      <c r="F22" s="25">
        <f t="shared" si="5"/>
        <v>0</v>
      </c>
      <c r="G22" s="25">
        <f t="shared" si="6"/>
        <v>0</v>
      </c>
      <c r="H22" s="25"/>
      <c r="I22" s="25"/>
      <c r="J22" s="25"/>
      <c r="K22" s="25"/>
      <c r="L22" s="184"/>
      <c r="N22" s="170"/>
    </row>
    <row r="23" spans="1:14" ht="17.25" hidden="1" customHeight="1">
      <c r="A23" s="22"/>
      <c r="B23" s="23" t="s">
        <v>44</v>
      </c>
      <c r="C23" s="24" t="s">
        <v>45</v>
      </c>
      <c r="D23" s="31"/>
      <c r="E23" s="31"/>
      <c r="F23" s="25">
        <f t="shared" si="5"/>
        <v>0</v>
      </c>
      <c r="G23" s="25">
        <f t="shared" si="6"/>
        <v>0</v>
      </c>
      <c r="H23" s="25"/>
      <c r="I23" s="25"/>
      <c r="J23" s="25"/>
      <c r="K23" s="25"/>
      <c r="L23" s="184"/>
      <c r="N23" s="170"/>
    </row>
    <row r="24" spans="1:14" ht="17.25" hidden="1" customHeight="1">
      <c r="A24" s="22"/>
      <c r="B24" s="23" t="s">
        <v>46</v>
      </c>
      <c r="C24" s="24" t="s">
        <v>47</v>
      </c>
      <c r="D24" s="31"/>
      <c r="E24" s="31"/>
      <c r="F24" s="25">
        <f t="shared" si="5"/>
        <v>0</v>
      </c>
      <c r="G24" s="25">
        <f t="shared" si="6"/>
        <v>0</v>
      </c>
      <c r="H24" s="25"/>
      <c r="I24" s="25"/>
      <c r="J24" s="25"/>
      <c r="K24" s="25"/>
      <c r="L24" s="184"/>
      <c r="N24" s="170"/>
    </row>
    <row r="25" spans="1:14" ht="15" customHeight="1">
      <c r="A25" s="22"/>
      <c r="B25" s="23" t="s">
        <v>48</v>
      </c>
      <c r="C25" s="24" t="s">
        <v>49</v>
      </c>
      <c r="D25" s="31"/>
      <c r="E25" s="31"/>
      <c r="F25" s="25">
        <f>'[1]51.1'!N12</f>
        <v>550000</v>
      </c>
      <c r="G25" s="25">
        <f>'[1]51.1'!O12</f>
        <v>570000</v>
      </c>
      <c r="H25" s="25">
        <f>'[1]51.1'!P12</f>
        <v>563680</v>
      </c>
      <c r="I25" s="25">
        <f>'[1]51.1'!Q12</f>
        <v>563680</v>
      </c>
      <c r="J25" s="25">
        <f>'[1]51.1'!R12</f>
        <v>563680</v>
      </c>
      <c r="K25" s="25">
        <f>'[1]51.1'!S12</f>
        <v>0</v>
      </c>
      <c r="L25" s="184">
        <f>'[1]51.1'!T12</f>
        <v>570212</v>
      </c>
      <c r="N25" s="170"/>
    </row>
    <row r="26" spans="1:14" ht="15" customHeight="1">
      <c r="A26" s="32"/>
      <c r="B26" s="33" t="s">
        <v>50</v>
      </c>
      <c r="C26" s="24" t="s">
        <v>51</v>
      </c>
      <c r="D26" s="31"/>
      <c r="E26" s="31"/>
      <c r="F26" s="25">
        <f>'[1]51.1'!N13</f>
        <v>38000</v>
      </c>
      <c r="G26" s="25">
        <f>'[1]51.1'!O13</f>
        <v>38000</v>
      </c>
      <c r="H26" s="25">
        <f>'[1]51.1'!P13</f>
        <v>22858</v>
      </c>
      <c r="I26" s="25">
        <f>'[1]51.1'!Q13</f>
        <v>22858</v>
      </c>
      <c r="J26" s="25">
        <f>'[1]51.1'!R13</f>
        <v>22858</v>
      </c>
      <c r="K26" s="25">
        <f>'[1]51.1'!S13</f>
        <v>0</v>
      </c>
      <c r="L26" s="184">
        <f>'[1]51.1'!T13</f>
        <v>22858</v>
      </c>
      <c r="N26" s="170"/>
    </row>
    <row r="27" spans="1:14" ht="15" hidden="1" customHeight="1">
      <c r="A27" s="32"/>
      <c r="B27" s="33" t="s">
        <v>52</v>
      </c>
      <c r="C27" s="24" t="s">
        <v>53</v>
      </c>
      <c r="D27" s="31"/>
      <c r="E27" s="31"/>
      <c r="F27" s="25">
        <f t="shared" si="5"/>
        <v>0</v>
      </c>
      <c r="G27" s="25">
        <f t="shared" si="6"/>
        <v>0</v>
      </c>
      <c r="H27" s="25"/>
      <c r="I27" s="25"/>
      <c r="J27" s="25"/>
      <c r="K27" s="25"/>
      <c r="L27" s="184"/>
      <c r="N27" s="170"/>
    </row>
    <row r="28" spans="1:14" ht="15" hidden="1" customHeight="1">
      <c r="A28" s="32"/>
      <c r="B28" s="33" t="s">
        <v>54</v>
      </c>
      <c r="C28" s="24" t="s">
        <v>55</v>
      </c>
      <c r="D28" s="31"/>
      <c r="E28" s="31"/>
      <c r="F28" s="25">
        <f t="shared" si="5"/>
        <v>0</v>
      </c>
      <c r="G28" s="25">
        <f t="shared" si="6"/>
        <v>0</v>
      </c>
      <c r="H28" s="25"/>
      <c r="I28" s="25"/>
      <c r="J28" s="25"/>
      <c r="K28" s="25"/>
      <c r="L28" s="184"/>
      <c r="N28" s="170"/>
    </row>
    <row r="29" spans="1:14" ht="15" hidden="1" customHeight="1">
      <c r="A29" s="32"/>
      <c r="B29" s="33" t="s">
        <v>56</v>
      </c>
      <c r="C29" s="24" t="s">
        <v>57</v>
      </c>
      <c r="D29" s="31"/>
      <c r="E29" s="31"/>
      <c r="F29" s="25">
        <f t="shared" si="5"/>
        <v>0</v>
      </c>
      <c r="G29" s="25">
        <f t="shared" si="6"/>
        <v>0</v>
      </c>
      <c r="H29" s="25"/>
      <c r="I29" s="25"/>
      <c r="J29" s="25"/>
      <c r="K29" s="25"/>
      <c r="L29" s="184"/>
      <c r="N29" s="170"/>
    </row>
    <row r="30" spans="1:14" ht="15" customHeight="1">
      <c r="A30" s="32"/>
      <c r="B30" s="33" t="s">
        <v>58</v>
      </c>
      <c r="C30" s="24" t="s">
        <v>59</v>
      </c>
      <c r="D30" s="31"/>
      <c r="E30" s="31"/>
      <c r="F30" s="25">
        <f>'[1]51.1'!N14</f>
        <v>680000</v>
      </c>
      <c r="G30" s="25">
        <f>'[1]51.1'!O14</f>
        <v>620000</v>
      </c>
      <c r="H30" s="25">
        <f>'[1]51.1'!P14</f>
        <v>610321</v>
      </c>
      <c r="I30" s="25">
        <f>'[1]51.1'!Q14</f>
        <v>610321</v>
      </c>
      <c r="J30" s="25">
        <f>'[1]51.1'!R14</f>
        <v>610321</v>
      </c>
      <c r="K30" s="25">
        <f>'[1]51.1'!S14</f>
        <v>0</v>
      </c>
      <c r="L30" s="184">
        <f>'[1]51.1'!T14</f>
        <v>608159</v>
      </c>
      <c r="N30" s="170"/>
    </row>
    <row r="31" spans="1:14" ht="15" customHeight="1">
      <c r="A31" s="32"/>
      <c r="B31" s="23" t="s">
        <v>60</v>
      </c>
      <c r="C31" s="24" t="s">
        <v>61</v>
      </c>
      <c r="D31" s="31"/>
      <c r="E31" s="31"/>
      <c r="F31" s="25">
        <f>'[1]51.1'!N15</f>
        <v>310000</v>
      </c>
      <c r="G31" s="25">
        <f>'[1]51.1'!O15</f>
        <v>250000</v>
      </c>
      <c r="H31" s="25">
        <f>'[1]51.1'!P15</f>
        <v>248054</v>
      </c>
      <c r="I31" s="25">
        <f>'[1]51.1'!Q15</f>
        <v>248054</v>
      </c>
      <c r="J31" s="25">
        <f>'[1]51.1'!R15</f>
        <v>248054</v>
      </c>
      <c r="K31" s="25">
        <f>'[1]51.1'!S15</f>
        <v>0</v>
      </c>
      <c r="L31" s="184">
        <f>'[1]51.1'!T15</f>
        <v>247253</v>
      </c>
      <c r="N31" s="170"/>
    </row>
    <row r="32" spans="1:14" ht="17.25" customHeight="1">
      <c r="A32" s="18" t="s">
        <v>62</v>
      </c>
      <c r="B32" s="34"/>
      <c r="C32" s="20" t="s">
        <v>63</v>
      </c>
      <c r="D32" s="35"/>
      <c r="E32" s="35"/>
      <c r="F32" s="35">
        <f t="shared" ref="F32:L32" si="7">F33+F34+F35+F36+F37+F38+F39</f>
        <v>0</v>
      </c>
      <c r="G32" s="35">
        <f t="shared" si="7"/>
        <v>0</v>
      </c>
      <c r="H32" s="35">
        <f t="shared" si="7"/>
        <v>0</v>
      </c>
      <c r="I32" s="35">
        <f t="shared" si="7"/>
        <v>0</v>
      </c>
      <c r="J32" s="35">
        <f t="shared" si="7"/>
        <v>0</v>
      </c>
      <c r="K32" s="35">
        <f t="shared" si="7"/>
        <v>0</v>
      </c>
      <c r="L32" s="47">
        <f t="shared" si="7"/>
        <v>0</v>
      </c>
      <c r="N32" s="170"/>
    </row>
    <row r="33" spans="1:14" ht="13.5" hidden="1" customHeight="1">
      <c r="A33" s="32"/>
      <c r="B33" s="23" t="s">
        <v>64</v>
      </c>
      <c r="C33" s="24" t="s">
        <v>65</v>
      </c>
      <c r="D33" s="31"/>
      <c r="E33" s="31"/>
      <c r="F33" s="31">
        <f>G33</f>
        <v>0</v>
      </c>
      <c r="G33" s="30"/>
      <c r="H33" s="30"/>
      <c r="I33" s="30"/>
      <c r="J33" s="31"/>
      <c r="K33" s="31">
        <f>H33-J33</f>
        <v>0</v>
      </c>
      <c r="L33" s="36"/>
      <c r="N33" s="170"/>
    </row>
    <row r="34" spans="1:14" ht="13.5" hidden="1" customHeight="1">
      <c r="A34" s="32"/>
      <c r="B34" s="23" t="s">
        <v>66</v>
      </c>
      <c r="C34" s="24" t="s">
        <v>67</v>
      </c>
      <c r="D34" s="31"/>
      <c r="E34" s="31"/>
      <c r="F34" s="31">
        <f t="shared" ref="F34:F39" si="8">G34</f>
        <v>0</v>
      </c>
      <c r="G34" s="30"/>
      <c r="H34" s="30"/>
      <c r="I34" s="30"/>
      <c r="J34" s="31"/>
      <c r="K34" s="31">
        <f t="shared" ref="K34:K39" si="9">H34-J34</f>
        <v>0</v>
      </c>
      <c r="L34" s="36"/>
      <c r="N34" s="170"/>
    </row>
    <row r="35" spans="1:14" ht="17.25" hidden="1" customHeight="1">
      <c r="A35" s="32"/>
      <c r="B35" s="23" t="s">
        <v>68</v>
      </c>
      <c r="C35" s="24" t="s">
        <v>69</v>
      </c>
      <c r="D35" s="31"/>
      <c r="E35" s="31"/>
      <c r="F35" s="31">
        <f t="shared" si="8"/>
        <v>0</v>
      </c>
      <c r="G35" s="30"/>
      <c r="H35" s="30"/>
      <c r="I35" s="30"/>
      <c r="J35" s="31"/>
      <c r="K35" s="31">
        <f t="shared" si="9"/>
        <v>0</v>
      </c>
      <c r="L35" s="36"/>
      <c r="N35" s="170"/>
    </row>
    <row r="36" spans="1:14" ht="15.75" hidden="1" customHeight="1">
      <c r="A36" s="32"/>
      <c r="B36" s="23" t="s">
        <v>70</v>
      </c>
      <c r="C36" s="24" t="s">
        <v>71</v>
      </c>
      <c r="D36" s="31"/>
      <c r="E36" s="31"/>
      <c r="F36" s="31">
        <f t="shared" si="8"/>
        <v>0</v>
      </c>
      <c r="G36" s="30"/>
      <c r="H36" s="30"/>
      <c r="I36" s="30"/>
      <c r="J36" s="31"/>
      <c r="K36" s="31">
        <f t="shared" si="9"/>
        <v>0</v>
      </c>
      <c r="L36" s="36"/>
      <c r="N36" s="170"/>
    </row>
    <row r="37" spans="1:14" ht="15.75" hidden="1" customHeight="1">
      <c r="A37" s="32"/>
      <c r="B37" s="33" t="s">
        <v>72</v>
      </c>
      <c r="C37" s="24" t="s">
        <v>73</v>
      </c>
      <c r="D37" s="31"/>
      <c r="E37" s="31"/>
      <c r="F37" s="31">
        <f t="shared" si="8"/>
        <v>0</v>
      </c>
      <c r="G37" s="30"/>
      <c r="H37" s="30"/>
      <c r="I37" s="30"/>
      <c r="J37" s="31"/>
      <c r="K37" s="31">
        <f t="shared" si="9"/>
        <v>0</v>
      </c>
      <c r="L37" s="36"/>
      <c r="N37" s="170"/>
    </row>
    <row r="38" spans="1:14" ht="15.75" hidden="1" customHeight="1">
      <c r="A38" s="32"/>
      <c r="B38" s="33" t="s">
        <v>74</v>
      </c>
      <c r="C38" s="24" t="s">
        <v>75</v>
      </c>
      <c r="D38" s="31"/>
      <c r="E38" s="31"/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6">
        <f>'[1]51.1'!T16</f>
        <v>0</v>
      </c>
      <c r="N38" s="170"/>
    </row>
    <row r="39" spans="1:14" ht="13.5" hidden="1" customHeight="1">
      <c r="A39" s="22"/>
      <c r="B39" s="23" t="s">
        <v>76</v>
      </c>
      <c r="C39" s="24" t="s">
        <v>77</v>
      </c>
      <c r="D39" s="31"/>
      <c r="E39" s="31"/>
      <c r="F39" s="31">
        <f t="shared" si="8"/>
        <v>0</v>
      </c>
      <c r="G39" s="30"/>
      <c r="H39" s="30"/>
      <c r="I39" s="30"/>
      <c r="J39" s="31"/>
      <c r="K39" s="31">
        <f t="shared" si="9"/>
        <v>0</v>
      </c>
      <c r="L39" s="36"/>
      <c r="N39" s="170"/>
    </row>
    <row r="40" spans="1:14" ht="16.5" customHeight="1">
      <c r="A40" s="37" t="s">
        <v>78</v>
      </c>
      <c r="B40" s="38"/>
      <c r="C40" s="20" t="s">
        <v>79</v>
      </c>
      <c r="D40" s="35"/>
      <c r="E40" s="35"/>
      <c r="F40" s="35">
        <f t="shared" ref="F40:L40" si="10">F41+F42+F43+F44+F45+F46+F47</f>
        <v>830000</v>
      </c>
      <c r="G40" s="35">
        <f t="shared" si="10"/>
        <v>870000</v>
      </c>
      <c r="H40" s="35">
        <f t="shared" si="10"/>
        <v>868596</v>
      </c>
      <c r="I40" s="35">
        <f t="shared" si="10"/>
        <v>868596</v>
      </c>
      <c r="J40" s="35">
        <f t="shared" si="10"/>
        <v>868596</v>
      </c>
      <c r="K40" s="35">
        <f t="shared" si="10"/>
        <v>0</v>
      </c>
      <c r="L40" s="47">
        <f t="shared" si="10"/>
        <v>875840</v>
      </c>
      <c r="N40" s="170"/>
    </row>
    <row r="41" spans="1:14" ht="16.5" hidden="1" customHeight="1">
      <c r="A41" s="32"/>
      <c r="B41" s="39" t="s">
        <v>80</v>
      </c>
      <c r="C41" s="24" t="s">
        <v>81</v>
      </c>
      <c r="D41" s="31"/>
      <c r="E41" s="31"/>
      <c r="F41" s="31">
        <f t="shared" ref="F41:F46" si="11">G41</f>
        <v>0</v>
      </c>
      <c r="G41" s="31">
        <f t="shared" ref="G41:G46" si="12">J41</f>
        <v>0</v>
      </c>
      <c r="H41" s="31"/>
      <c r="I41" s="31"/>
      <c r="J41" s="31"/>
      <c r="K41" s="31"/>
      <c r="L41" s="36"/>
      <c r="N41" s="170"/>
    </row>
    <row r="42" spans="1:14" ht="16.5" hidden="1" customHeight="1">
      <c r="A42" s="40"/>
      <c r="B42" s="33" t="s">
        <v>82</v>
      </c>
      <c r="C42" s="24" t="s">
        <v>83</v>
      </c>
      <c r="D42" s="31"/>
      <c r="E42" s="31"/>
      <c r="F42" s="31">
        <f t="shared" si="11"/>
        <v>0</v>
      </c>
      <c r="G42" s="31">
        <f t="shared" si="12"/>
        <v>0</v>
      </c>
      <c r="H42" s="31"/>
      <c r="I42" s="31"/>
      <c r="J42" s="31"/>
      <c r="K42" s="31"/>
      <c r="L42" s="36"/>
      <c r="N42" s="170"/>
    </row>
    <row r="43" spans="1:14" ht="16.5" hidden="1" customHeight="1">
      <c r="A43" s="40"/>
      <c r="B43" s="33" t="s">
        <v>84</v>
      </c>
      <c r="C43" s="24" t="s">
        <v>85</v>
      </c>
      <c r="D43" s="31"/>
      <c r="E43" s="31"/>
      <c r="F43" s="31">
        <f t="shared" si="11"/>
        <v>0</v>
      </c>
      <c r="G43" s="31">
        <f t="shared" si="12"/>
        <v>0</v>
      </c>
      <c r="H43" s="31"/>
      <c r="I43" s="31"/>
      <c r="J43" s="31"/>
      <c r="K43" s="31"/>
      <c r="L43" s="36"/>
      <c r="N43" s="170"/>
    </row>
    <row r="44" spans="1:14" ht="16.5" hidden="1" customHeight="1">
      <c r="A44" s="40"/>
      <c r="B44" s="41" t="s">
        <v>86</v>
      </c>
      <c r="C44" s="24" t="s">
        <v>87</v>
      </c>
      <c r="D44" s="31"/>
      <c r="E44" s="31"/>
      <c r="F44" s="31">
        <f t="shared" si="11"/>
        <v>0</v>
      </c>
      <c r="G44" s="31">
        <f t="shared" si="12"/>
        <v>0</v>
      </c>
      <c r="H44" s="31"/>
      <c r="I44" s="31"/>
      <c r="J44" s="31"/>
      <c r="K44" s="31"/>
      <c r="L44" s="36"/>
      <c r="N44" s="170"/>
    </row>
    <row r="45" spans="1:14" ht="16.5" hidden="1" customHeight="1">
      <c r="A45" s="40"/>
      <c r="B45" s="41" t="s">
        <v>88</v>
      </c>
      <c r="C45" s="24" t="s">
        <v>89</v>
      </c>
      <c r="D45" s="31"/>
      <c r="E45" s="31"/>
      <c r="F45" s="31">
        <f t="shared" si="11"/>
        <v>0</v>
      </c>
      <c r="G45" s="31">
        <f t="shared" si="12"/>
        <v>0</v>
      </c>
      <c r="H45" s="42"/>
      <c r="I45" s="42"/>
      <c r="J45" s="42"/>
      <c r="K45" s="42"/>
      <c r="L45" s="43"/>
      <c r="N45" s="170"/>
    </row>
    <row r="46" spans="1:14" ht="16.5" hidden="1" customHeight="1">
      <c r="A46" s="40"/>
      <c r="B46" s="33" t="s">
        <v>90</v>
      </c>
      <c r="C46" s="24" t="s">
        <v>91</v>
      </c>
      <c r="D46" s="31"/>
      <c r="E46" s="31"/>
      <c r="F46" s="31">
        <f t="shared" si="11"/>
        <v>0</v>
      </c>
      <c r="G46" s="31">
        <f t="shared" si="12"/>
        <v>0</v>
      </c>
      <c r="H46" s="31"/>
      <c r="I46" s="31"/>
      <c r="J46" s="31"/>
      <c r="K46" s="31"/>
      <c r="L46" s="36"/>
      <c r="N46" s="170"/>
    </row>
    <row r="47" spans="1:14" ht="14.25" customHeight="1">
      <c r="A47" s="40"/>
      <c r="B47" s="23" t="s">
        <v>92</v>
      </c>
      <c r="C47" s="44" t="s">
        <v>93</v>
      </c>
      <c r="D47" s="31"/>
      <c r="E47" s="31"/>
      <c r="F47" s="31">
        <f>'[1]51.1'!N20</f>
        <v>830000</v>
      </c>
      <c r="G47" s="31">
        <f>'[1]51.1'!O20</f>
        <v>870000</v>
      </c>
      <c r="H47" s="31">
        <f>'[1]51.1'!P20</f>
        <v>868596</v>
      </c>
      <c r="I47" s="31">
        <f>'[1]51.1'!Q20</f>
        <v>868596</v>
      </c>
      <c r="J47" s="31">
        <f>'[1]51.1'!R20</f>
        <v>868596</v>
      </c>
      <c r="K47" s="31">
        <f>'[1]51.1'!S20</f>
        <v>0</v>
      </c>
      <c r="L47" s="36">
        <f>'[1]51.1'!T20</f>
        <v>875840</v>
      </c>
      <c r="N47" s="170"/>
    </row>
    <row r="48" spans="1:14" s="17" customFormat="1" ht="48" customHeight="1">
      <c r="A48" s="211" t="s">
        <v>94</v>
      </c>
      <c r="B48" s="212"/>
      <c r="C48" s="15" t="s">
        <v>95</v>
      </c>
      <c r="D48" s="45"/>
      <c r="E48" s="45"/>
      <c r="F48" s="45">
        <f t="shared" ref="F48:L48" si="13">F49+F60+F61+F64+F69+F73+F76+F77+F78+F79+F80+F81+F82+F83+F84+F85+F86+F87+F88+F89+F90+F94+F95+F96</f>
        <v>4400000</v>
      </c>
      <c r="G48" s="45">
        <f>G49+G60+G61+G64+G69+G73+G76+G77+G78+G79+G80+G81+G82+G83+G84+G85+G86+G87+G88+G89+G90+G94+G95+G96</f>
        <v>4750000</v>
      </c>
      <c r="H48" s="45">
        <f>H49+H60+H61+H64+H69+H73+H76+H77+H78+H79+H80+H81+H82+H83+H84+H85+H86+H87+H88+H89+H90+H94+H95+H96</f>
        <v>3998948</v>
      </c>
      <c r="I48" s="45">
        <f>I49+I60+I61+I64+I69+I73+I76+I77+I78+I79+I80+I81+I82+I83+I84+I85+I86+I87+I88+I89+I90+I94+I95+I96</f>
        <v>3998948</v>
      </c>
      <c r="J48" s="45">
        <f t="shared" si="13"/>
        <v>3998948</v>
      </c>
      <c r="K48" s="45">
        <f t="shared" si="13"/>
        <v>0</v>
      </c>
      <c r="L48" s="109">
        <f t="shared" si="13"/>
        <v>3890528</v>
      </c>
      <c r="M48" s="171"/>
      <c r="N48" s="170"/>
    </row>
    <row r="49" spans="1:14" ht="14.25" customHeight="1">
      <c r="A49" s="46" t="s">
        <v>96</v>
      </c>
      <c r="B49" s="34"/>
      <c r="C49" s="20" t="s">
        <v>97</v>
      </c>
      <c r="D49" s="35"/>
      <c r="E49" s="35"/>
      <c r="F49" s="35">
        <f t="shared" ref="F49:L49" si="14">F50+F51+F52+F53+F54+F55+F57+F56+F58+F59</f>
        <v>3350000</v>
      </c>
      <c r="G49" s="35">
        <f t="shared" si="14"/>
        <v>3642000</v>
      </c>
      <c r="H49" s="35">
        <f t="shared" si="14"/>
        <v>3110885</v>
      </c>
      <c r="I49" s="35">
        <f t="shared" si="14"/>
        <v>3110885</v>
      </c>
      <c r="J49" s="35">
        <f t="shared" si="14"/>
        <v>3110885</v>
      </c>
      <c r="K49" s="31">
        <f>I49-J49</f>
        <v>0</v>
      </c>
      <c r="L49" s="47">
        <f t="shared" si="14"/>
        <v>3063611</v>
      </c>
      <c r="M49" s="173">
        <f>H49-I49</f>
        <v>0</v>
      </c>
      <c r="N49" s="170">
        <v>-28702</v>
      </c>
    </row>
    <row r="50" spans="1:14" ht="17.100000000000001" customHeight="1">
      <c r="A50" s="40"/>
      <c r="B50" s="33" t="s">
        <v>98</v>
      </c>
      <c r="C50" s="24" t="s">
        <v>99</v>
      </c>
      <c r="D50" s="31"/>
      <c r="E50" s="31"/>
      <c r="F50" s="31">
        <f>'[1]51.1'!N24</f>
        <v>250000</v>
      </c>
      <c r="G50" s="31">
        <f>'[1]51.1'!O24</f>
        <v>330000</v>
      </c>
      <c r="H50" s="31">
        <f>'[1]51.1'!P24</f>
        <v>308390</v>
      </c>
      <c r="I50" s="48">
        <f>'[1]51.1'!Q24</f>
        <v>308390</v>
      </c>
      <c r="J50" s="31">
        <f>'[1]51.1'!R24</f>
        <v>308390</v>
      </c>
      <c r="K50" s="31">
        <f>I50-J50</f>
        <v>0</v>
      </c>
      <c r="L50" s="36">
        <f>'[1]51.1'!T24</f>
        <v>307646</v>
      </c>
      <c r="M50" s="173">
        <f t="shared" ref="M50:M113" si="15">H50-I50</f>
        <v>0</v>
      </c>
      <c r="N50" s="170"/>
    </row>
    <row r="51" spans="1:14" ht="17.25" customHeight="1">
      <c r="A51" s="40"/>
      <c r="B51" s="33" t="s">
        <v>100</v>
      </c>
      <c r="C51" s="24" t="s">
        <v>101</v>
      </c>
      <c r="D51" s="31"/>
      <c r="E51" s="31"/>
      <c r="F51" s="31">
        <f>'[1]51.1'!N25</f>
        <v>50000</v>
      </c>
      <c r="G51" s="31">
        <f>'[1]51.1'!O25</f>
        <v>60000</v>
      </c>
      <c r="H51" s="31">
        <f>'[1]51.1'!P25</f>
        <v>53505</v>
      </c>
      <c r="I51" s="31">
        <f>'[1]51.1'!Q25</f>
        <v>53505</v>
      </c>
      <c r="J51" s="31">
        <f>'[1]51.1'!R25</f>
        <v>53505</v>
      </c>
      <c r="K51" s="31">
        <f t="shared" ref="K51:K59" si="16">I51-J51</f>
        <v>0</v>
      </c>
      <c r="L51" s="36">
        <f>'[1]51.1'!T25</f>
        <v>52315</v>
      </c>
      <c r="M51" s="173">
        <f t="shared" si="15"/>
        <v>0</v>
      </c>
      <c r="N51" s="170"/>
    </row>
    <row r="52" spans="1:14" ht="17.25" customHeight="1">
      <c r="A52" s="40"/>
      <c r="B52" s="33" t="s">
        <v>102</v>
      </c>
      <c r="C52" s="24" t="s">
        <v>103</v>
      </c>
      <c r="D52" s="31"/>
      <c r="E52" s="31"/>
      <c r="F52" s="31">
        <f>'[1]51.1'!N26</f>
        <v>650000</v>
      </c>
      <c r="G52" s="31">
        <f>'[1]51.1'!O26</f>
        <v>730000</v>
      </c>
      <c r="H52" s="31">
        <f>'[1]51.1'!P26</f>
        <v>549116</v>
      </c>
      <c r="I52" s="31">
        <f>'[1]51.1'!Q26</f>
        <v>549116</v>
      </c>
      <c r="J52" s="31">
        <f>'[1]51.1'!R26</f>
        <v>549116</v>
      </c>
      <c r="K52" s="31">
        <f t="shared" si="16"/>
        <v>0</v>
      </c>
      <c r="L52" s="36">
        <f>'[1]51.1'!T26</f>
        <v>549116</v>
      </c>
      <c r="M52" s="173">
        <f t="shared" si="15"/>
        <v>0</v>
      </c>
      <c r="N52" s="170"/>
    </row>
    <row r="53" spans="1:14" ht="17.25" customHeight="1">
      <c r="A53" s="40"/>
      <c r="B53" s="33" t="s">
        <v>104</v>
      </c>
      <c r="C53" s="24" t="s">
        <v>105</v>
      </c>
      <c r="D53" s="31"/>
      <c r="E53" s="31"/>
      <c r="F53" s="31">
        <f>'[1]51.1'!N27</f>
        <v>50000</v>
      </c>
      <c r="G53" s="31">
        <f>'[1]51.1'!O27</f>
        <v>60000</v>
      </c>
      <c r="H53" s="31">
        <f>'[1]51.1'!P27</f>
        <v>44114</v>
      </c>
      <c r="I53" s="31">
        <f>'[1]51.1'!Q27</f>
        <v>44114</v>
      </c>
      <c r="J53" s="31">
        <f>'[1]51.1'!R27</f>
        <v>44114</v>
      </c>
      <c r="K53" s="31">
        <f t="shared" si="16"/>
        <v>0</v>
      </c>
      <c r="L53" s="36">
        <f>'[1]51.1'!T27</f>
        <v>44114</v>
      </c>
      <c r="M53" s="173">
        <f t="shared" si="15"/>
        <v>0</v>
      </c>
      <c r="N53" s="170"/>
    </row>
    <row r="54" spans="1:14" ht="17.25" customHeight="1">
      <c r="A54" s="40"/>
      <c r="B54" s="33" t="s">
        <v>106</v>
      </c>
      <c r="C54" s="24" t="s">
        <v>107</v>
      </c>
      <c r="D54" s="31"/>
      <c r="E54" s="31"/>
      <c r="F54" s="31">
        <f>'[1]51.1'!N28</f>
        <v>100000</v>
      </c>
      <c r="G54" s="31">
        <f>'[1]51.1'!O28</f>
        <v>100000</v>
      </c>
      <c r="H54" s="31">
        <f>'[1]51.1'!P28</f>
        <v>51594</v>
      </c>
      <c r="I54" s="31">
        <f>'[1]51.1'!Q28</f>
        <v>51594</v>
      </c>
      <c r="J54" s="31">
        <f>'[1]51.1'!R28</f>
        <v>51594</v>
      </c>
      <c r="K54" s="31">
        <f t="shared" si="16"/>
        <v>0</v>
      </c>
      <c r="L54" s="36">
        <f>'[1]51.1'!T28</f>
        <v>51594</v>
      </c>
      <c r="M54" s="173">
        <f t="shared" si="15"/>
        <v>0</v>
      </c>
      <c r="N54" s="170"/>
    </row>
    <row r="55" spans="1:14" ht="17.25" customHeight="1">
      <c r="A55" s="40"/>
      <c r="B55" s="33" t="s">
        <v>108</v>
      </c>
      <c r="C55" s="24" t="s">
        <v>109</v>
      </c>
      <c r="D55" s="31"/>
      <c r="E55" s="31"/>
      <c r="F55" s="31">
        <f>'[1]51.1'!N29</f>
        <v>100000</v>
      </c>
      <c r="G55" s="31">
        <f>'[1]51.1'!O29</f>
        <v>100000</v>
      </c>
      <c r="H55" s="31">
        <f>'[1]51.1'!P29</f>
        <v>94115</v>
      </c>
      <c r="I55" s="48">
        <f>'[1]51.1'!Q29</f>
        <v>94115</v>
      </c>
      <c r="J55" s="31">
        <f>'[1]51.1'!R29</f>
        <v>94115</v>
      </c>
      <c r="K55" s="31">
        <f t="shared" si="16"/>
        <v>0</v>
      </c>
      <c r="L55" s="36">
        <f>'[1]51.1'!T29</f>
        <v>96369</v>
      </c>
      <c r="M55" s="173">
        <f t="shared" si="15"/>
        <v>0</v>
      </c>
      <c r="N55" s="170"/>
    </row>
    <row r="56" spans="1:14" ht="17.25" customHeight="1">
      <c r="A56" s="40"/>
      <c r="B56" s="33" t="s">
        <v>110</v>
      </c>
      <c r="C56" s="24" t="s">
        <v>111</v>
      </c>
      <c r="D56" s="31"/>
      <c r="E56" s="31"/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f t="shared" si="16"/>
        <v>0</v>
      </c>
      <c r="L56" s="36">
        <v>0</v>
      </c>
      <c r="M56" s="173">
        <f t="shared" si="15"/>
        <v>0</v>
      </c>
      <c r="N56" s="170"/>
    </row>
    <row r="57" spans="1:14" ht="15" customHeight="1">
      <c r="A57" s="40"/>
      <c r="B57" s="33" t="s">
        <v>112</v>
      </c>
      <c r="C57" s="24" t="s">
        <v>113</v>
      </c>
      <c r="D57" s="31"/>
      <c r="E57" s="31"/>
      <c r="F57" s="31">
        <f>'[1]51.1'!N30</f>
        <v>900000</v>
      </c>
      <c r="G57" s="31">
        <f>'[1]51.1'!O30</f>
        <v>732000</v>
      </c>
      <c r="H57" s="31">
        <f>'[1]51.1'!P30</f>
        <v>586200</v>
      </c>
      <c r="I57" s="48">
        <f>'[1]51.1'!Q30</f>
        <v>586200</v>
      </c>
      <c r="J57" s="31">
        <f>'[1]51.1'!R30</f>
        <v>586200</v>
      </c>
      <c r="K57" s="31">
        <f t="shared" si="16"/>
        <v>0</v>
      </c>
      <c r="L57" s="36">
        <f>'[1]51.1'!T30</f>
        <v>585579</v>
      </c>
      <c r="M57" s="173">
        <f t="shared" si="15"/>
        <v>0</v>
      </c>
      <c r="N57" s="170">
        <v>-6209</v>
      </c>
    </row>
    <row r="58" spans="1:14" ht="15" customHeight="1">
      <c r="A58" s="40"/>
      <c r="B58" s="49" t="s">
        <v>114</v>
      </c>
      <c r="C58" s="24" t="s">
        <v>115</v>
      </c>
      <c r="D58" s="31"/>
      <c r="E58" s="31"/>
      <c r="F58" s="31">
        <f>'[1]51.1'!N31</f>
        <v>900000</v>
      </c>
      <c r="G58" s="31">
        <f>'[1]51.1'!O31</f>
        <v>900000</v>
      </c>
      <c r="H58" s="31">
        <f>'[1]51.1'!P31</f>
        <v>813407</v>
      </c>
      <c r="I58" s="31">
        <f>'[1]51.1'!Q31</f>
        <v>813407</v>
      </c>
      <c r="J58" s="31">
        <f>'[1]51.1'!R31</f>
        <v>813407</v>
      </c>
      <c r="K58" s="31">
        <f t="shared" si="16"/>
        <v>0</v>
      </c>
      <c r="L58" s="36">
        <f>'[1]51.1'!T31</f>
        <v>810404</v>
      </c>
      <c r="M58" s="173">
        <f t="shared" si="15"/>
        <v>0</v>
      </c>
      <c r="N58" s="170"/>
    </row>
    <row r="59" spans="1:14" ht="15" customHeight="1">
      <c r="A59" s="40"/>
      <c r="B59" s="33" t="s">
        <v>116</v>
      </c>
      <c r="C59" s="24" t="s">
        <v>117</v>
      </c>
      <c r="D59" s="31"/>
      <c r="E59" s="31"/>
      <c r="F59" s="31">
        <f>'[1]51.1'!N32</f>
        <v>350000</v>
      </c>
      <c r="G59" s="31">
        <f>'[1]51.1'!O32</f>
        <v>630000</v>
      </c>
      <c r="H59" s="31">
        <f>'[1]51.1'!P32</f>
        <v>610444</v>
      </c>
      <c r="I59" s="31">
        <f>'[1]51.1'!Q32</f>
        <v>610444</v>
      </c>
      <c r="J59" s="31">
        <f>'[1]51.1'!R32</f>
        <v>610444</v>
      </c>
      <c r="K59" s="31">
        <f t="shared" si="16"/>
        <v>0</v>
      </c>
      <c r="L59" s="36">
        <f>'[1]51.1'!T32</f>
        <v>566474</v>
      </c>
      <c r="M59" s="173">
        <f t="shared" si="15"/>
        <v>0</v>
      </c>
      <c r="N59" s="170">
        <v>-19745</v>
      </c>
    </row>
    <row r="60" spans="1:14" ht="15" customHeight="1">
      <c r="A60" s="18" t="s">
        <v>118</v>
      </c>
      <c r="B60" s="34"/>
      <c r="C60" s="20" t="s">
        <v>119</v>
      </c>
      <c r="D60" s="35"/>
      <c r="E60" s="35"/>
      <c r="F60" s="35">
        <f>'[1]51.1'!N33</f>
        <v>250000</v>
      </c>
      <c r="G60" s="35">
        <f>'[1]51.1'!O33</f>
        <v>70000</v>
      </c>
      <c r="H60" s="35">
        <f>'[1]51.1'!P33</f>
        <v>38782</v>
      </c>
      <c r="I60" s="35">
        <f>'[1]51.1'!Q33</f>
        <v>38782</v>
      </c>
      <c r="J60" s="35">
        <f>'[1]51.1'!R33</f>
        <v>38782</v>
      </c>
      <c r="K60" s="35">
        <f>'[1]51.1'!S33</f>
        <v>0</v>
      </c>
      <c r="L60" s="47">
        <f>'[1]51.1'!T33</f>
        <v>38782</v>
      </c>
      <c r="M60" s="173">
        <f t="shared" si="15"/>
        <v>0</v>
      </c>
      <c r="N60" s="170"/>
    </row>
    <row r="61" spans="1:14" ht="17.25" customHeight="1">
      <c r="A61" s="18" t="s">
        <v>120</v>
      </c>
      <c r="B61" s="50"/>
      <c r="C61" s="20" t="s">
        <v>121</v>
      </c>
      <c r="D61" s="35"/>
      <c r="E61" s="35"/>
      <c r="F61" s="35"/>
      <c r="G61" s="35"/>
      <c r="H61" s="35"/>
      <c r="I61" s="35"/>
      <c r="J61" s="35"/>
      <c r="K61" s="51">
        <f t="shared" ref="K61:K67" si="17">H61-J61</f>
        <v>0</v>
      </c>
      <c r="L61" s="47">
        <f>L62+L63</f>
        <v>0</v>
      </c>
      <c r="M61" s="173">
        <f t="shared" si="15"/>
        <v>0</v>
      </c>
      <c r="N61" s="170"/>
    </row>
    <row r="62" spans="1:14" ht="17.25" hidden="1" customHeight="1">
      <c r="A62" s="32"/>
      <c r="B62" s="49" t="s">
        <v>122</v>
      </c>
      <c r="C62" s="24" t="s">
        <v>123</v>
      </c>
      <c r="D62" s="35"/>
      <c r="E62" s="35"/>
      <c r="F62" s="31"/>
      <c r="G62" s="51"/>
      <c r="H62" s="51"/>
      <c r="I62" s="51"/>
      <c r="J62" s="51"/>
      <c r="K62" s="51">
        <f t="shared" si="17"/>
        <v>0</v>
      </c>
      <c r="L62" s="52"/>
      <c r="M62" s="173">
        <f t="shared" si="15"/>
        <v>0</v>
      </c>
      <c r="N62" s="170"/>
    </row>
    <row r="63" spans="1:14" ht="17.25" hidden="1" customHeight="1">
      <c r="A63" s="32"/>
      <c r="B63" s="49" t="s">
        <v>124</v>
      </c>
      <c r="C63" s="24" t="s">
        <v>125</v>
      </c>
      <c r="D63" s="35"/>
      <c r="E63" s="35"/>
      <c r="F63" s="31"/>
      <c r="G63" s="51"/>
      <c r="H63" s="51"/>
      <c r="I63" s="51"/>
      <c r="J63" s="51"/>
      <c r="K63" s="51">
        <f t="shared" si="17"/>
        <v>0</v>
      </c>
      <c r="L63" s="52"/>
      <c r="M63" s="173">
        <f t="shared" si="15"/>
        <v>0</v>
      </c>
      <c r="N63" s="170"/>
    </row>
    <row r="64" spans="1:14" ht="15" hidden="1" customHeight="1">
      <c r="A64" s="18" t="s">
        <v>126</v>
      </c>
      <c r="B64" s="50"/>
      <c r="C64" s="20" t="s">
        <v>127</v>
      </c>
      <c r="D64" s="35"/>
      <c r="E64" s="35"/>
      <c r="F64" s="35">
        <f>F65+F66+F67+F68</f>
        <v>0</v>
      </c>
      <c r="G64" s="35">
        <f t="shared" ref="G64:L64" si="18">G65+G66+G67+G68</f>
        <v>0</v>
      </c>
      <c r="H64" s="35">
        <f t="shared" si="18"/>
        <v>0</v>
      </c>
      <c r="I64" s="35">
        <f t="shared" si="18"/>
        <v>0</v>
      </c>
      <c r="J64" s="35">
        <f t="shared" si="18"/>
        <v>0</v>
      </c>
      <c r="K64" s="35">
        <f t="shared" si="18"/>
        <v>0</v>
      </c>
      <c r="L64" s="47">
        <f t="shared" si="18"/>
        <v>0</v>
      </c>
      <c r="M64" s="173">
        <f t="shared" si="15"/>
        <v>0</v>
      </c>
      <c r="N64" s="170"/>
    </row>
    <row r="65" spans="1:14" ht="12.75" hidden="1" customHeight="1">
      <c r="A65" s="40"/>
      <c r="B65" s="33" t="s">
        <v>128</v>
      </c>
      <c r="C65" s="24" t="s">
        <v>129</v>
      </c>
      <c r="D65" s="35"/>
      <c r="E65" s="35"/>
      <c r="F65" s="31"/>
      <c r="G65" s="51"/>
      <c r="H65" s="51"/>
      <c r="I65" s="51"/>
      <c r="J65" s="51"/>
      <c r="K65" s="51">
        <f t="shared" si="17"/>
        <v>0</v>
      </c>
      <c r="L65" s="52"/>
      <c r="M65" s="173">
        <f t="shared" si="15"/>
        <v>0</v>
      </c>
      <c r="N65" s="170"/>
    </row>
    <row r="66" spans="1:14" ht="17.25" hidden="1" customHeight="1">
      <c r="A66" s="40"/>
      <c r="B66" s="33" t="s">
        <v>130</v>
      </c>
      <c r="C66" s="24" t="s">
        <v>131</v>
      </c>
      <c r="D66" s="35"/>
      <c r="E66" s="35"/>
      <c r="F66" s="31">
        <f>'[1]51.1'!N35</f>
        <v>0</v>
      </c>
      <c r="G66" s="31">
        <f>'[1]51.1'!O35</f>
        <v>0</v>
      </c>
      <c r="H66" s="31">
        <f>'[1]51.1'!P35</f>
        <v>0</v>
      </c>
      <c r="I66" s="31">
        <f>'[1]51.1'!Q35</f>
        <v>0</v>
      </c>
      <c r="J66" s="31">
        <f>'[1]51.1'!R35</f>
        <v>0</v>
      </c>
      <c r="K66" s="31">
        <f>'[1]51.1'!S35</f>
        <v>0</v>
      </c>
      <c r="L66" s="36">
        <f>'[1]51.1'!T35</f>
        <v>0</v>
      </c>
      <c r="M66" s="173">
        <f t="shared" si="15"/>
        <v>0</v>
      </c>
      <c r="N66" s="170"/>
    </row>
    <row r="67" spans="1:14" ht="16.5" hidden="1" customHeight="1">
      <c r="A67" s="40"/>
      <c r="B67" s="33" t="s">
        <v>132</v>
      </c>
      <c r="C67" s="24" t="s">
        <v>133</v>
      </c>
      <c r="D67" s="35"/>
      <c r="E67" s="35"/>
      <c r="F67" s="31"/>
      <c r="G67" s="51"/>
      <c r="H67" s="51"/>
      <c r="I67" s="51"/>
      <c r="J67" s="51"/>
      <c r="K67" s="51">
        <f t="shared" si="17"/>
        <v>0</v>
      </c>
      <c r="L67" s="52"/>
      <c r="M67" s="173">
        <f t="shared" si="15"/>
        <v>0</v>
      </c>
      <c r="N67" s="170"/>
    </row>
    <row r="68" spans="1:14" ht="14.25" hidden="1" customHeight="1">
      <c r="A68" s="40"/>
      <c r="B68" s="33" t="s">
        <v>134</v>
      </c>
      <c r="C68" s="24" t="s">
        <v>135</v>
      </c>
      <c r="D68" s="35"/>
      <c r="E68" s="35"/>
      <c r="F68" s="31">
        <f>'[1]51.1'!N36</f>
        <v>0</v>
      </c>
      <c r="G68" s="31">
        <f>'[1]51.1'!O36</f>
        <v>0</v>
      </c>
      <c r="H68" s="31">
        <f>'[1]51.1'!P36</f>
        <v>0</v>
      </c>
      <c r="I68" s="31">
        <f>'[1]51.1'!Q36</f>
        <v>0</v>
      </c>
      <c r="J68" s="31">
        <f>'[1]51.1'!R36</f>
        <v>0</v>
      </c>
      <c r="K68" s="31">
        <f>'[1]51.1'!S36</f>
        <v>0</v>
      </c>
      <c r="L68" s="36">
        <f>'[1]51.1'!T36</f>
        <v>0</v>
      </c>
      <c r="M68" s="173">
        <f t="shared" si="15"/>
        <v>0</v>
      </c>
      <c r="N68" s="170"/>
    </row>
    <row r="69" spans="1:14" ht="17.25" customHeight="1">
      <c r="A69" s="53" t="s">
        <v>136</v>
      </c>
      <c r="B69" s="50"/>
      <c r="C69" s="20" t="s">
        <v>137</v>
      </c>
      <c r="D69" s="35"/>
      <c r="E69" s="35"/>
      <c r="F69" s="35">
        <f>F70+F71+F72</f>
        <v>200000</v>
      </c>
      <c r="G69" s="35">
        <f t="shared" ref="G69:L69" si="19">G70+G71+G72</f>
        <v>75000</v>
      </c>
      <c r="H69" s="35">
        <f t="shared" si="19"/>
        <v>27200</v>
      </c>
      <c r="I69" s="35">
        <f t="shared" si="19"/>
        <v>27200</v>
      </c>
      <c r="J69" s="35">
        <f t="shared" si="19"/>
        <v>27200</v>
      </c>
      <c r="K69" s="35">
        <f t="shared" si="19"/>
        <v>0</v>
      </c>
      <c r="L69" s="47">
        <f t="shared" si="19"/>
        <v>148</v>
      </c>
      <c r="M69" s="173">
        <f t="shared" si="15"/>
        <v>0</v>
      </c>
      <c r="N69" s="170"/>
    </row>
    <row r="70" spans="1:14" ht="17.25" customHeight="1">
      <c r="A70" s="40"/>
      <c r="B70" s="33" t="s">
        <v>138</v>
      </c>
      <c r="C70" s="24" t="s">
        <v>139</v>
      </c>
      <c r="D70" s="31"/>
      <c r="E70" s="31"/>
      <c r="F70" s="31">
        <f>'[1]51.1'!N38</f>
        <v>50000</v>
      </c>
      <c r="G70" s="31">
        <f>'[1]51.1'!O38</f>
        <v>35000</v>
      </c>
      <c r="H70" s="31">
        <f>'[1]51.1'!P38</f>
        <v>947</v>
      </c>
      <c r="I70" s="31">
        <f>'[1]51.1'!Q38</f>
        <v>947</v>
      </c>
      <c r="J70" s="31">
        <f>'[1]51.1'!R38</f>
        <v>947</v>
      </c>
      <c r="K70" s="31">
        <f>'[1]51.1'!S38</f>
        <v>0</v>
      </c>
      <c r="L70" s="36">
        <f>'[1]51.1'!T38</f>
        <v>0</v>
      </c>
      <c r="M70" s="173">
        <f t="shared" si="15"/>
        <v>0</v>
      </c>
      <c r="N70" s="170"/>
    </row>
    <row r="71" spans="1:14" ht="17.25" customHeight="1">
      <c r="A71" s="40"/>
      <c r="B71" s="33" t="s">
        <v>140</v>
      </c>
      <c r="C71" s="24" t="s">
        <v>141</v>
      </c>
      <c r="D71" s="31"/>
      <c r="E71" s="31"/>
      <c r="F71" s="31">
        <f>G71</f>
        <v>0</v>
      </c>
      <c r="G71" s="31">
        <f>J71</f>
        <v>0</v>
      </c>
      <c r="H71" s="51"/>
      <c r="I71" s="51">
        <f>H71</f>
        <v>0</v>
      </c>
      <c r="J71" s="51"/>
      <c r="K71" s="51">
        <f>H71-J71</f>
        <v>0</v>
      </c>
      <c r="L71" s="52"/>
      <c r="M71" s="173">
        <f t="shared" si="15"/>
        <v>0</v>
      </c>
      <c r="N71" s="170"/>
    </row>
    <row r="72" spans="1:14" ht="17.25" customHeight="1">
      <c r="A72" s="40"/>
      <c r="B72" s="33" t="s">
        <v>142</v>
      </c>
      <c r="C72" s="24" t="s">
        <v>143</v>
      </c>
      <c r="D72" s="31"/>
      <c r="E72" s="31"/>
      <c r="F72" s="31">
        <f>'[1]51.1'!N39</f>
        <v>150000</v>
      </c>
      <c r="G72" s="31">
        <f>'[1]51.1'!O39</f>
        <v>40000</v>
      </c>
      <c r="H72" s="31">
        <f>'[1]51.1'!P39</f>
        <v>26253</v>
      </c>
      <c r="I72" s="31">
        <f>'[1]51.1'!Q39</f>
        <v>26253</v>
      </c>
      <c r="J72" s="31">
        <f>'[1]51.1'!R39</f>
        <v>26253</v>
      </c>
      <c r="K72" s="31">
        <f>'[1]51.1'!S39</f>
        <v>0</v>
      </c>
      <c r="L72" s="36">
        <f>'[1]51.1'!T39</f>
        <v>148</v>
      </c>
      <c r="M72" s="173">
        <f t="shared" si="15"/>
        <v>0</v>
      </c>
      <c r="N72" s="170"/>
    </row>
    <row r="73" spans="1:14" ht="17.25" customHeight="1">
      <c r="A73" s="54" t="s">
        <v>144</v>
      </c>
      <c r="B73" s="50"/>
      <c r="C73" s="20" t="s">
        <v>145</v>
      </c>
      <c r="D73" s="48"/>
      <c r="E73" s="48"/>
      <c r="F73" s="35">
        <f t="shared" ref="F73:L73" si="20">F74+F75</f>
        <v>120000</v>
      </c>
      <c r="G73" s="35">
        <f t="shared" si="20"/>
        <v>140000</v>
      </c>
      <c r="H73" s="35">
        <f t="shared" si="20"/>
        <v>101168</v>
      </c>
      <c r="I73" s="35">
        <f t="shared" si="20"/>
        <v>101168</v>
      </c>
      <c r="J73" s="35">
        <f t="shared" si="20"/>
        <v>101168</v>
      </c>
      <c r="K73" s="35">
        <f t="shared" si="20"/>
        <v>0</v>
      </c>
      <c r="L73" s="47">
        <f t="shared" si="20"/>
        <v>101168</v>
      </c>
      <c r="M73" s="173">
        <f t="shared" si="15"/>
        <v>0</v>
      </c>
      <c r="N73" s="170"/>
    </row>
    <row r="74" spans="1:14" ht="17.25" customHeight="1">
      <c r="A74" s="40"/>
      <c r="B74" s="33" t="s">
        <v>146</v>
      </c>
      <c r="C74" s="24" t="s">
        <v>147</v>
      </c>
      <c r="D74" s="31"/>
      <c r="E74" s="31"/>
      <c r="F74" s="31">
        <f>'[1]51.1'!N41</f>
        <v>60000</v>
      </c>
      <c r="G74" s="31">
        <f>'[1]51.1'!O41</f>
        <v>60000</v>
      </c>
      <c r="H74" s="31">
        <f>'[1]51.1'!P41</f>
        <v>34053</v>
      </c>
      <c r="I74" s="31">
        <f>'[1]51.1'!Q41</f>
        <v>34053</v>
      </c>
      <c r="J74" s="31">
        <f>'[1]51.1'!R41</f>
        <v>34053</v>
      </c>
      <c r="K74" s="31">
        <f>I74-J74</f>
        <v>0</v>
      </c>
      <c r="L74" s="36">
        <f>'[1]51.1'!T41</f>
        <v>34053</v>
      </c>
      <c r="M74" s="173">
        <f t="shared" si="15"/>
        <v>0</v>
      </c>
      <c r="N74" s="170"/>
    </row>
    <row r="75" spans="1:14" ht="17.25" customHeight="1">
      <c r="A75" s="40"/>
      <c r="B75" s="33" t="s">
        <v>148</v>
      </c>
      <c r="C75" s="24" t="s">
        <v>149</v>
      </c>
      <c r="D75" s="31"/>
      <c r="E75" s="31"/>
      <c r="F75" s="31">
        <f>'[1]51.1'!N42</f>
        <v>60000</v>
      </c>
      <c r="G75" s="31">
        <f>'[1]51.1'!O42</f>
        <v>80000</v>
      </c>
      <c r="H75" s="31">
        <f>'[1]51.1'!P42</f>
        <v>67115</v>
      </c>
      <c r="I75" s="31">
        <f>'[1]51.1'!Q42</f>
        <v>67115</v>
      </c>
      <c r="J75" s="31">
        <f>'[1]51.1'!R42</f>
        <v>67115</v>
      </c>
      <c r="K75" s="31">
        <f>'[1]51.1'!S42</f>
        <v>0</v>
      </c>
      <c r="L75" s="36">
        <f>'[1]51.1'!T42</f>
        <v>67115</v>
      </c>
      <c r="M75" s="173">
        <f t="shared" si="15"/>
        <v>0</v>
      </c>
      <c r="N75" s="170"/>
    </row>
    <row r="76" spans="1:14" ht="17.25" customHeight="1">
      <c r="A76" s="193" t="s">
        <v>150</v>
      </c>
      <c r="B76" s="194"/>
      <c r="C76" s="20" t="s">
        <v>151</v>
      </c>
      <c r="D76" s="31"/>
      <c r="E76" s="31"/>
      <c r="F76" s="35">
        <f>G76</f>
        <v>0</v>
      </c>
      <c r="G76" s="55">
        <f>J76</f>
        <v>0</v>
      </c>
      <c r="H76" s="55"/>
      <c r="I76" s="55">
        <f>H76</f>
        <v>0</v>
      </c>
      <c r="J76" s="55"/>
      <c r="K76" s="55">
        <f>H76-J76</f>
        <v>0</v>
      </c>
      <c r="L76" s="56"/>
      <c r="M76" s="173">
        <f t="shared" si="15"/>
        <v>0</v>
      </c>
      <c r="N76" s="170"/>
    </row>
    <row r="77" spans="1:14" ht="17.25" customHeight="1">
      <c r="A77" s="193" t="s">
        <v>152</v>
      </c>
      <c r="B77" s="194"/>
      <c r="C77" s="20" t="s">
        <v>153</v>
      </c>
      <c r="D77" s="48"/>
      <c r="E77" s="48"/>
      <c r="F77" s="35">
        <f t="shared" ref="F77:L95" si="21">G77</f>
        <v>0</v>
      </c>
      <c r="G77" s="55">
        <f t="shared" ref="G77:G93" si="22">J77</f>
        <v>0</v>
      </c>
      <c r="H77" s="55"/>
      <c r="I77" s="55">
        <f t="shared" ref="I77:I96" si="23">H77</f>
        <v>0</v>
      </c>
      <c r="J77" s="55"/>
      <c r="K77" s="55">
        <f>H77-J77</f>
        <v>0</v>
      </c>
      <c r="L77" s="56">
        <f>J77</f>
        <v>0</v>
      </c>
      <c r="M77" s="173">
        <f t="shared" si="15"/>
        <v>0</v>
      </c>
      <c r="N77" s="170"/>
    </row>
    <row r="78" spans="1:14" ht="17.25" customHeight="1">
      <c r="A78" s="18" t="s">
        <v>154</v>
      </c>
      <c r="B78" s="50"/>
      <c r="C78" s="20" t="s">
        <v>155</v>
      </c>
      <c r="D78" s="48"/>
      <c r="E78" s="48"/>
      <c r="F78" s="35">
        <f>'[1]51.1'!N43</f>
        <v>2000</v>
      </c>
      <c r="G78" s="35">
        <f>'[1]51.1'!O43</f>
        <v>5000</v>
      </c>
      <c r="H78" s="35">
        <f>'[1]51.1'!P43</f>
        <v>3931</v>
      </c>
      <c r="I78" s="35">
        <f>'[1]51.1'!Q43</f>
        <v>3931</v>
      </c>
      <c r="J78" s="35">
        <f>'[1]51.1'!R43</f>
        <v>3931</v>
      </c>
      <c r="K78" s="35">
        <f>'[1]51.1'!S43</f>
        <v>0</v>
      </c>
      <c r="L78" s="47">
        <f>'[1]51.1'!T43</f>
        <v>0</v>
      </c>
      <c r="M78" s="173">
        <f t="shared" si="15"/>
        <v>0</v>
      </c>
      <c r="N78" s="170"/>
    </row>
    <row r="79" spans="1:14" ht="17.25" customHeight="1">
      <c r="A79" s="18" t="s">
        <v>156</v>
      </c>
      <c r="B79" s="50"/>
      <c r="C79" s="20" t="s">
        <v>157</v>
      </c>
      <c r="D79" s="48"/>
      <c r="E79" s="48"/>
      <c r="F79" s="35">
        <f t="shared" si="21"/>
        <v>0</v>
      </c>
      <c r="G79" s="55">
        <f t="shared" si="22"/>
        <v>0</v>
      </c>
      <c r="H79" s="55"/>
      <c r="I79" s="55">
        <f t="shared" si="23"/>
        <v>0</v>
      </c>
      <c r="J79" s="55"/>
      <c r="K79" s="55">
        <f>H79-J79</f>
        <v>0</v>
      </c>
      <c r="L79" s="56"/>
      <c r="M79" s="173">
        <f t="shared" si="15"/>
        <v>0</v>
      </c>
      <c r="N79" s="170"/>
    </row>
    <row r="80" spans="1:14" ht="17.25" customHeight="1">
      <c r="A80" s="18" t="s">
        <v>158</v>
      </c>
      <c r="B80" s="50"/>
      <c r="C80" s="20" t="s">
        <v>159</v>
      </c>
      <c r="D80" s="48"/>
      <c r="E80" s="48"/>
      <c r="F80" s="35">
        <f>'[1]51.1'!N44</f>
        <v>13000</v>
      </c>
      <c r="G80" s="35">
        <f>'[1]51.1'!O44</f>
        <v>13000</v>
      </c>
      <c r="H80" s="35">
        <f>'[1]51.1'!P44</f>
        <v>1200</v>
      </c>
      <c r="I80" s="35">
        <f>'[1]51.1'!Q44</f>
        <v>1200</v>
      </c>
      <c r="J80" s="35">
        <f>'[1]51.1'!R44</f>
        <v>1200</v>
      </c>
      <c r="K80" s="35">
        <f>'[1]51.1'!S44</f>
        <v>0</v>
      </c>
      <c r="L80" s="47">
        <f>'[1]51.1'!T44</f>
        <v>1200</v>
      </c>
      <c r="M80" s="173">
        <f t="shared" si="15"/>
        <v>0</v>
      </c>
      <c r="N80" s="170"/>
    </row>
    <row r="81" spans="1:14" ht="13.5" hidden="1" customHeight="1">
      <c r="A81" s="18" t="s">
        <v>160</v>
      </c>
      <c r="B81" s="50"/>
      <c r="C81" s="20" t="s">
        <v>161</v>
      </c>
      <c r="D81" s="48"/>
      <c r="E81" s="48"/>
      <c r="F81" s="35">
        <f t="shared" si="21"/>
        <v>0</v>
      </c>
      <c r="G81" s="55">
        <f t="shared" si="22"/>
        <v>0</v>
      </c>
      <c r="H81" s="55"/>
      <c r="I81" s="55">
        <f t="shared" si="23"/>
        <v>0</v>
      </c>
      <c r="J81" s="55"/>
      <c r="K81" s="55">
        <f t="shared" ref="K81:K89" si="24">H81-J81</f>
        <v>0</v>
      </c>
      <c r="L81" s="56"/>
      <c r="M81" s="173">
        <f t="shared" si="15"/>
        <v>0</v>
      </c>
      <c r="N81" s="170"/>
    </row>
    <row r="82" spans="1:14" ht="13.5" hidden="1" customHeight="1">
      <c r="A82" s="18" t="s">
        <v>162</v>
      </c>
      <c r="B82" s="50"/>
      <c r="C82" s="20" t="s">
        <v>163</v>
      </c>
      <c r="D82" s="48"/>
      <c r="E82" s="48"/>
      <c r="F82" s="35">
        <f t="shared" si="21"/>
        <v>0</v>
      </c>
      <c r="G82" s="55">
        <f t="shared" si="22"/>
        <v>0</v>
      </c>
      <c r="H82" s="55"/>
      <c r="I82" s="55">
        <f t="shared" si="23"/>
        <v>0</v>
      </c>
      <c r="J82" s="55"/>
      <c r="K82" s="55">
        <f t="shared" si="24"/>
        <v>0</v>
      </c>
      <c r="L82" s="56"/>
      <c r="M82" s="173">
        <f t="shared" si="15"/>
        <v>0</v>
      </c>
      <c r="N82" s="170"/>
    </row>
    <row r="83" spans="1:14" ht="16.5" hidden="1" customHeight="1">
      <c r="A83" s="18" t="s">
        <v>164</v>
      </c>
      <c r="B83" s="50"/>
      <c r="C83" s="20" t="s">
        <v>165</v>
      </c>
      <c r="D83" s="48"/>
      <c r="E83" s="48"/>
      <c r="F83" s="35">
        <f t="shared" si="21"/>
        <v>0</v>
      </c>
      <c r="G83" s="55">
        <f t="shared" si="22"/>
        <v>0</v>
      </c>
      <c r="H83" s="55"/>
      <c r="I83" s="55">
        <f t="shared" si="23"/>
        <v>0</v>
      </c>
      <c r="J83" s="55"/>
      <c r="K83" s="55">
        <f t="shared" si="24"/>
        <v>0</v>
      </c>
      <c r="L83" s="56"/>
      <c r="M83" s="173">
        <f t="shared" si="15"/>
        <v>0</v>
      </c>
      <c r="N83" s="170"/>
    </row>
    <row r="84" spans="1:14" ht="16.5" hidden="1" customHeight="1">
      <c r="A84" s="18" t="s">
        <v>166</v>
      </c>
      <c r="B84" s="50"/>
      <c r="C84" s="20" t="s">
        <v>167</v>
      </c>
      <c r="D84" s="48"/>
      <c r="E84" s="48"/>
      <c r="F84" s="35">
        <f t="shared" si="21"/>
        <v>0</v>
      </c>
      <c r="G84" s="55">
        <f t="shared" si="22"/>
        <v>0</v>
      </c>
      <c r="H84" s="55"/>
      <c r="I84" s="55">
        <f t="shared" si="23"/>
        <v>0</v>
      </c>
      <c r="J84" s="55"/>
      <c r="K84" s="55">
        <f t="shared" si="24"/>
        <v>0</v>
      </c>
      <c r="L84" s="56"/>
      <c r="M84" s="173">
        <f t="shared" si="15"/>
        <v>0</v>
      </c>
      <c r="N84" s="170"/>
    </row>
    <row r="85" spans="1:14" ht="41.25" hidden="1" customHeight="1">
      <c r="A85" s="215" t="s">
        <v>168</v>
      </c>
      <c r="B85" s="216"/>
      <c r="C85" s="20" t="s">
        <v>169</v>
      </c>
      <c r="D85" s="48"/>
      <c r="E85" s="48"/>
      <c r="F85" s="35">
        <f t="shared" si="21"/>
        <v>0</v>
      </c>
      <c r="G85" s="55">
        <f t="shared" si="22"/>
        <v>0</v>
      </c>
      <c r="H85" s="55"/>
      <c r="I85" s="55">
        <f t="shared" si="23"/>
        <v>0</v>
      </c>
      <c r="J85" s="55"/>
      <c r="K85" s="55">
        <f t="shared" si="24"/>
        <v>0</v>
      </c>
      <c r="L85" s="56"/>
      <c r="M85" s="173">
        <f t="shared" si="15"/>
        <v>0</v>
      </c>
      <c r="N85" s="170"/>
    </row>
    <row r="86" spans="1:14" ht="14.25" hidden="1" customHeight="1">
      <c r="A86" s="18" t="s">
        <v>170</v>
      </c>
      <c r="B86" s="50"/>
      <c r="C86" s="20" t="s">
        <v>171</v>
      </c>
      <c r="D86" s="48"/>
      <c r="E86" s="48"/>
      <c r="F86" s="35">
        <f t="shared" si="21"/>
        <v>0</v>
      </c>
      <c r="G86" s="55">
        <f t="shared" si="22"/>
        <v>0</v>
      </c>
      <c r="H86" s="55"/>
      <c r="I86" s="55">
        <f t="shared" si="23"/>
        <v>0</v>
      </c>
      <c r="J86" s="55"/>
      <c r="K86" s="55">
        <f t="shared" si="24"/>
        <v>0</v>
      </c>
      <c r="L86" s="56"/>
      <c r="M86" s="173">
        <f t="shared" si="15"/>
        <v>0</v>
      </c>
      <c r="N86" s="170"/>
    </row>
    <row r="87" spans="1:14" ht="14.25" hidden="1" customHeight="1">
      <c r="A87" s="18" t="s">
        <v>172</v>
      </c>
      <c r="B87" s="50"/>
      <c r="C87" s="20" t="s">
        <v>173</v>
      </c>
      <c r="D87" s="48"/>
      <c r="E87" s="48"/>
      <c r="F87" s="35">
        <f t="shared" si="21"/>
        <v>0</v>
      </c>
      <c r="G87" s="55">
        <f t="shared" si="22"/>
        <v>0</v>
      </c>
      <c r="H87" s="55"/>
      <c r="I87" s="55">
        <f t="shared" si="23"/>
        <v>0</v>
      </c>
      <c r="J87" s="55"/>
      <c r="K87" s="55">
        <f t="shared" si="24"/>
        <v>0</v>
      </c>
      <c r="L87" s="56"/>
      <c r="M87" s="173">
        <f t="shared" si="15"/>
        <v>0</v>
      </c>
      <c r="N87" s="170"/>
    </row>
    <row r="88" spans="1:14" ht="14.25" hidden="1" customHeight="1">
      <c r="A88" s="18" t="s">
        <v>174</v>
      </c>
      <c r="B88" s="50"/>
      <c r="C88" s="20" t="s">
        <v>175</v>
      </c>
      <c r="D88" s="48"/>
      <c r="E88" s="48"/>
      <c r="F88" s="35">
        <f t="shared" si="21"/>
        <v>0</v>
      </c>
      <c r="G88" s="55">
        <f t="shared" si="22"/>
        <v>0</v>
      </c>
      <c r="H88" s="55"/>
      <c r="I88" s="55">
        <f t="shared" si="23"/>
        <v>0</v>
      </c>
      <c r="J88" s="55"/>
      <c r="K88" s="55">
        <f t="shared" si="24"/>
        <v>0</v>
      </c>
      <c r="L88" s="56"/>
      <c r="M88" s="173">
        <f t="shared" si="15"/>
        <v>0</v>
      </c>
      <c r="N88" s="170"/>
    </row>
    <row r="89" spans="1:14" ht="14.25" hidden="1" customHeight="1">
      <c r="A89" s="18" t="s">
        <v>176</v>
      </c>
      <c r="B89" s="50"/>
      <c r="C89" s="20" t="s">
        <v>177</v>
      </c>
      <c r="D89" s="48"/>
      <c r="E89" s="48"/>
      <c r="F89" s="35">
        <f t="shared" si="21"/>
        <v>0</v>
      </c>
      <c r="G89" s="55">
        <f t="shared" si="22"/>
        <v>0</v>
      </c>
      <c r="H89" s="55"/>
      <c r="I89" s="55">
        <f t="shared" si="23"/>
        <v>0</v>
      </c>
      <c r="J89" s="55"/>
      <c r="K89" s="55">
        <f t="shared" si="24"/>
        <v>0</v>
      </c>
      <c r="L89" s="56"/>
      <c r="M89" s="173">
        <f t="shared" si="15"/>
        <v>0</v>
      </c>
      <c r="N89" s="170"/>
    </row>
    <row r="90" spans="1:14" ht="13.5" hidden="1" customHeight="1">
      <c r="A90" s="18" t="s">
        <v>178</v>
      </c>
      <c r="B90" s="50"/>
      <c r="C90" s="20" t="s">
        <v>179</v>
      </c>
      <c r="D90" s="48"/>
      <c r="E90" s="48"/>
      <c r="F90" s="35">
        <f t="shared" si="21"/>
        <v>0</v>
      </c>
      <c r="G90" s="55">
        <f t="shared" si="22"/>
        <v>0</v>
      </c>
      <c r="H90" s="35"/>
      <c r="I90" s="55">
        <f t="shared" si="23"/>
        <v>0</v>
      </c>
      <c r="J90" s="35"/>
      <c r="K90" s="35">
        <f>K91+K92+K93</f>
        <v>0</v>
      </c>
      <c r="L90" s="56"/>
      <c r="M90" s="173">
        <f t="shared" si="15"/>
        <v>0</v>
      </c>
      <c r="N90" s="170"/>
    </row>
    <row r="91" spans="1:14" ht="13.5" hidden="1" customHeight="1">
      <c r="A91" s="32"/>
      <c r="B91" s="33" t="s">
        <v>180</v>
      </c>
      <c r="C91" s="24" t="s">
        <v>181</v>
      </c>
      <c r="D91" s="48"/>
      <c r="E91" s="48"/>
      <c r="F91" s="35">
        <f t="shared" si="21"/>
        <v>0</v>
      </c>
      <c r="G91" s="55">
        <f t="shared" si="22"/>
        <v>0</v>
      </c>
      <c r="H91" s="51"/>
      <c r="I91" s="55">
        <f t="shared" si="23"/>
        <v>0</v>
      </c>
      <c r="J91" s="51"/>
      <c r="K91" s="51">
        <f>H91-J91</f>
        <v>0</v>
      </c>
      <c r="L91" s="56"/>
      <c r="M91" s="173">
        <f t="shared" si="15"/>
        <v>0</v>
      </c>
      <c r="N91" s="170"/>
    </row>
    <row r="92" spans="1:14" ht="13.5" hidden="1" customHeight="1">
      <c r="A92" s="32"/>
      <c r="B92" s="33" t="s">
        <v>182</v>
      </c>
      <c r="C92" s="24" t="s">
        <v>183</v>
      </c>
      <c r="D92" s="48"/>
      <c r="E92" s="48"/>
      <c r="F92" s="35">
        <f t="shared" si="21"/>
        <v>0</v>
      </c>
      <c r="G92" s="55">
        <f t="shared" si="22"/>
        <v>0</v>
      </c>
      <c r="H92" s="51"/>
      <c r="I92" s="55">
        <f t="shared" si="23"/>
        <v>0</v>
      </c>
      <c r="J92" s="51"/>
      <c r="K92" s="51">
        <f>H92-J92</f>
        <v>0</v>
      </c>
      <c r="L92" s="56"/>
      <c r="M92" s="173">
        <f t="shared" si="15"/>
        <v>0</v>
      </c>
      <c r="N92" s="170"/>
    </row>
    <row r="93" spans="1:14" ht="13.5" hidden="1" customHeight="1">
      <c r="A93" s="32"/>
      <c r="B93" s="33" t="s">
        <v>184</v>
      </c>
      <c r="C93" s="24" t="s">
        <v>185</v>
      </c>
      <c r="D93" s="48"/>
      <c r="E93" s="48"/>
      <c r="F93" s="35">
        <f t="shared" si="21"/>
        <v>0</v>
      </c>
      <c r="G93" s="55">
        <f t="shared" si="22"/>
        <v>0</v>
      </c>
      <c r="H93" s="51"/>
      <c r="I93" s="55">
        <f t="shared" si="23"/>
        <v>0</v>
      </c>
      <c r="J93" s="51"/>
      <c r="K93" s="51">
        <f>H93-J93</f>
        <v>0</v>
      </c>
      <c r="L93" s="56"/>
      <c r="M93" s="173">
        <f t="shared" si="15"/>
        <v>0</v>
      </c>
      <c r="N93" s="170"/>
    </row>
    <row r="94" spans="1:14" ht="33" customHeight="1">
      <c r="A94" s="217" t="s">
        <v>186</v>
      </c>
      <c r="B94" s="218"/>
      <c r="C94" s="20" t="s">
        <v>187</v>
      </c>
      <c r="D94" s="48"/>
      <c r="E94" s="48"/>
      <c r="F94" s="35">
        <f>'[1]51.1'!N45</f>
        <v>0</v>
      </c>
      <c r="G94" s="35">
        <f>'[1]51.1'!O45</f>
        <v>0</v>
      </c>
      <c r="H94" s="35">
        <f>'[1]51.1'!P45</f>
        <v>0</v>
      </c>
      <c r="I94" s="35">
        <f>'[1]51.1'!Q45</f>
        <v>0</v>
      </c>
      <c r="J94" s="35">
        <f>'[1]51.1'!R45</f>
        <v>0</v>
      </c>
      <c r="K94" s="35">
        <f>'[1]51.1'!S45</f>
        <v>0</v>
      </c>
      <c r="L94" s="47">
        <f>'[1]51.1'!T45</f>
        <v>0</v>
      </c>
      <c r="M94" s="173">
        <f t="shared" si="15"/>
        <v>0</v>
      </c>
      <c r="N94" s="170"/>
    </row>
    <row r="95" spans="1:14" ht="16.5" customHeight="1">
      <c r="A95" s="18" t="s">
        <v>188</v>
      </c>
      <c r="B95" s="19"/>
      <c r="C95" s="20" t="s">
        <v>189</v>
      </c>
      <c r="D95" s="48"/>
      <c r="E95" s="48"/>
      <c r="F95" s="35">
        <f t="shared" si="21"/>
        <v>0</v>
      </c>
      <c r="G95" s="35">
        <f t="shared" si="21"/>
        <v>0</v>
      </c>
      <c r="H95" s="35">
        <f t="shared" si="21"/>
        <v>0</v>
      </c>
      <c r="I95" s="35">
        <f t="shared" si="21"/>
        <v>0</v>
      </c>
      <c r="J95" s="35">
        <f t="shared" si="21"/>
        <v>0</v>
      </c>
      <c r="K95" s="35">
        <f t="shared" si="21"/>
        <v>0</v>
      </c>
      <c r="L95" s="47">
        <f t="shared" si="21"/>
        <v>0</v>
      </c>
      <c r="M95" s="173"/>
      <c r="N95" s="170"/>
    </row>
    <row r="96" spans="1:14" ht="13.5" customHeight="1">
      <c r="A96" s="18" t="s">
        <v>190</v>
      </c>
      <c r="B96" s="50"/>
      <c r="C96" s="20" t="s">
        <v>191</v>
      </c>
      <c r="D96" s="48"/>
      <c r="E96" s="48"/>
      <c r="F96" s="35">
        <f>F97+F98+F99+F100+F101+F102+F103+F104</f>
        <v>465000</v>
      </c>
      <c r="G96" s="35">
        <f t="shared" ref="G96:L96" si="25">G97+G98+G99+G100+G101+G102+G103+G104</f>
        <v>805000</v>
      </c>
      <c r="H96" s="35">
        <f>H97+H98+H99+H100+H101+H102+H103+H104</f>
        <v>715782</v>
      </c>
      <c r="I96" s="55">
        <f t="shared" si="23"/>
        <v>715782</v>
      </c>
      <c r="J96" s="35">
        <f t="shared" si="25"/>
        <v>715782</v>
      </c>
      <c r="K96" s="35">
        <f t="shared" si="25"/>
        <v>0</v>
      </c>
      <c r="L96" s="47">
        <f t="shared" si="25"/>
        <v>685619</v>
      </c>
      <c r="M96" s="173">
        <f t="shared" si="15"/>
        <v>0</v>
      </c>
      <c r="N96" s="170"/>
    </row>
    <row r="97" spans="1:14" ht="13.5" customHeight="1">
      <c r="A97" s="32"/>
      <c r="B97" s="33" t="s">
        <v>192</v>
      </c>
      <c r="C97" s="24" t="s">
        <v>193</v>
      </c>
      <c r="D97" s="31"/>
      <c r="E97" s="31"/>
      <c r="F97" s="31">
        <f>'[1]51.1'!N47</f>
        <v>75000</v>
      </c>
      <c r="G97" s="31">
        <f>'[1]51.1'!O47</f>
        <v>125000</v>
      </c>
      <c r="H97" s="31">
        <f>'[1]51.1'!P47</f>
        <v>78397</v>
      </c>
      <c r="I97" s="31">
        <f>'[1]51.1'!Q47</f>
        <v>78397</v>
      </c>
      <c r="J97" s="31">
        <f>'[1]51.1'!R47</f>
        <v>78397</v>
      </c>
      <c r="K97" s="31">
        <f>I97-J97</f>
        <v>0</v>
      </c>
      <c r="L97" s="36">
        <f>'[1]51.1'!T47</f>
        <v>79617</v>
      </c>
      <c r="M97" s="173">
        <f t="shared" si="15"/>
        <v>0</v>
      </c>
      <c r="N97" s="170"/>
    </row>
    <row r="98" spans="1:14" ht="13.5" customHeight="1">
      <c r="A98" s="40"/>
      <c r="B98" s="33" t="s">
        <v>194</v>
      </c>
      <c r="C98" s="24" t="s">
        <v>195</v>
      </c>
      <c r="D98" s="31"/>
      <c r="E98" s="31"/>
      <c r="F98" s="31">
        <f>'[1]51.1'!N48</f>
        <v>10000</v>
      </c>
      <c r="G98" s="31">
        <f>'[1]51.1'!O48</f>
        <v>60000</v>
      </c>
      <c r="H98" s="31">
        <f>'[1]51.1'!P48</f>
        <v>45014</v>
      </c>
      <c r="I98" s="31">
        <f>'[1]51.1'!Q48</f>
        <v>45014</v>
      </c>
      <c r="J98" s="31">
        <f>'[1]51.1'!R48</f>
        <v>45014</v>
      </c>
      <c r="K98" s="31">
        <f t="shared" ref="K98:K104" si="26">I98-J98</f>
        <v>0</v>
      </c>
      <c r="L98" s="36">
        <f>'[1]51.1'!T48</f>
        <v>22484</v>
      </c>
      <c r="M98" s="173">
        <f t="shared" si="15"/>
        <v>0</v>
      </c>
      <c r="N98" s="170"/>
    </row>
    <row r="99" spans="1:14" ht="13.5" customHeight="1">
      <c r="A99" s="40"/>
      <c r="B99" s="33" t="s">
        <v>196</v>
      </c>
      <c r="C99" s="24" t="s">
        <v>197</v>
      </c>
      <c r="D99" s="31"/>
      <c r="E99" s="31"/>
      <c r="F99" s="31">
        <f>'[1]51.1'!N49</f>
        <v>50000</v>
      </c>
      <c r="G99" s="31">
        <f>'[1]51.1'!O49</f>
        <v>60000</v>
      </c>
      <c r="H99" s="31">
        <f>'[1]51.1'!P49</f>
        <v>48418</v>
      </c>
      <c r="I99" s="31">
        <f>'[1]51.1'!Q49</f>
        <v>48418</v>
      </c>
      <c r="J99" s="31">
        <f>'[1]51.1'!R49</f>
        <v>48418</v>
      </c>
      <c r="K99" s="31">
        <f t="shared" si="26"/>
        <v>0</v>
      </c>
      <c r="L99" s="36">
        <f>'[1]51.1'!T49</f>
        <v>40288</v>
      </c>
      <c r="M99" s="173">
        <f t="shared" si="15"/>
        <v>0</v>
      </c>
      <c r="N99" s="170"/>
    </row>
    <row r="100" spans="1:14" ht="13.5" hidden="1" customHeight="1">
      <c r="A100" s="40"/>
      <c r="B100" s="33" t="s">
        <v>198</v>
      </c>
      <c r="C100" s="24" t="s">
        <v>199</v>
      </c>
      <c r="D100" s="31"/>
      <c r="E100" s="31"/>
      <c r="F100" s="31">
        <v>0</v>
      </c>
      <c r="G100" s="31">
        <f>J100</f>
        <v>0</v>
      </c>
      <c r="H100" s="51"/>
      <c r="I100" s="51">
        <f t="shared" ref="I100:I105" si="27">H100</f>
        <v>0</v>
      </c>
      <c r="J100" s="51"/>
      <c r="K100" s="31">
        <f t="shared" si="26"/>
        <v>0</v>
      </c>
      <c r="L100" s="52"/>
      <c r="M100" s="173">
        <f t="shared" si="15"/>
        <v>0</v>
      </c>
      <c r="N100" s="170"/>
    </row>
    <row r="101" spans="1:14" ht="13.5" hidden="1" customHeight="1">
      <c r="A101" s="40"/>
      <c r="B101" s="33" t="s">
        <v>200</v>
      </c>
      <c r="C101" s="24" t="s">
        <v>201</v>
      </c>
      <c r="D101" s="31"/>
      <c r="E101" s="31"/>
      <c r="F101" s="31">
        <f>G101</f>
        <v>0</v>
      </c>
      <c r="G101" s="31">
        <f>J101</f>
        <v>0</v>
      </c>
      <c r="H101" s="51"/>
      <c r="I101" s="51">
        <f t="shared" si="27"/>
        <v>0</v>
      </c>
      <c r="J101" s="51"/>
      <c r="K101" s="31">
        <f t="shared" si="26"/>
        <v>0</v>
      </c>
      <c r="L101" s="52"/>
      <c r="M101" s="173">
        <f t="shared" si="15"/>
        <v>0</v>
      </c>
      <c r="N101" s="170"/>
    </row>
    <row r="102" spans="1:14" ht="13.5" hidden="1" customHeight="1">
      <c r="A102" s="40"/>
      <c r="B102" s="33" t="s">
        <v>202</v>
      </c>
      <c r="C102" s="24" t="s">
        <v>203</v>
      </c>
      <c r="D102" s="31"/>
      <c r="E102" s="31"/>
      <c r="F102" s="31">
        <f>G102</f>
        <v>0</v>
      </c>
      <c r="G102" s="31">
        <f>J102</f>
        <v>0</v>
      </c>
      <c r="H102" s="51"/>
      <c r="I102" s="51">
        <f t="shared" si="27"/>
        <v>0</v>
      </c>
      <c r="J102" s="51"/>
      <c r="K102" s="31">
        <f t="shared" si="26"/>
        <v>0</v>
      </c>
      <c r="L102" s="52"/>
      <c r="M102" s="173">
        <f t="shared" si="15"/>
        <v>0</v>
      </c>
      <c r="N102" s="170"/>
    </row>
    <row r="103" spans="1:14" ht="13.5" hidden="1" customHeight="1">
      <c r="A103" s="40"/>
      <c r="B103" s="33" t="s">
        <v>204</v>
      </c>
      <c r="C103" s="24" t="s">
        <v>205</v>
      </c>
      <c r="D103" s="31"/>
      <c r="E103" s="31"/>
      <c r="F103" s="31">
        <f>G103</f>
        <v>0</v>
      </c>
      <c r="G103" s="31">
        <f>J103</f>
        <v>0</v>
      </c>
      <c r="H103" s="51"/>
      <c r="I103" s="51">
        <f t="shared" si="27"/>
        <v>0</v>
      </c>
      <c r="J103" s="51"/>
      <c r="K103" s="31">
        <f t="shared" si="26"/>
        <v>0</v>
      </c>
      <c r="L103" s="52"/>
      <c r="M103" s="173">
        <f t="shared" si="15"/>
        <v>0</v>
      </c>
      <c r="N103" s="170"/>
    </row>
    <row r="104" spans="1:14" ht="13.5" customHeight="1">
      <c r="A104" s="32"/>
      <c r="B104" s="33" t="s">
        <v>206</v>
      </c>
      <c r="C104" s="24" t="s">
        <v>207</v>
      </c>
      <c r="D104" s="31"/>
      <c r="E104" s="31"/>
      <c r="F104" s="31">
        <f>'[1]51.1'!N50</f>
        <v>330000</v>
      </c>
      <c r="G104" s="31">
        <f>'[1]51.1'!O50</f>
        <v>560000</v>
      </c>
      <c r="H104" s="31">
        <f>'[1]51.1'!P50</f>
        <v>543953</v>
      </c>
      <c r="I104" s="31">
        <f>'[1]51.1'!Q50</f>
        <v>543953</v>
      </c>
      <c r="J104" s="31">
        <f>'[1]51.1'!R50</f>
        <v>543953</v>
      </c>
      <c r="K104" s="31">
        <f t="shared" si="26"/>
        <v>0</v>
      </c>
      <c r="L104" s="36">
        <f>'[1]51.1'!T50</f>
        <v>543230</v>
      </c>
      <c r="M104" s="173">
        <f t="shared" si="15"/>
        <v>0</v>
      </c>
      <c r="N104" s="170">
        <v>-4866</v>
      </c>
    </row>
    <row r="105" spans="1:14" ht="12" hidden="1" customHeight="1">
      <c r="A105" s="32"/>
      <c r="B105" s="33"/>
      <c r="C105" s="57"/>
      <c r="D105" s="31"/>
      <c r="E105" s="31"/>
      <c r="F105" s="31"/>
      <c r="G105" s="51"/>
      <c r="H105" s="51"/>
      <c r="I105" s="51">
        <f t="shared" si="27"/>
        <v>0</v>
      </c>
      <c r="J105" s="51"/>
      <c r="K105" s="51">
        <f>H105-J105</f>
        <v>0</v>
      </c>
      <c r="L105" s="52"/>
      <c r="M105" s="173">
        <f t="shared" si="15"/>
        <v>0</v>
      </c>
      <c r="N105" s="170"/>
    </row>
    <row r="106" spans="1:14" s="17" customFormat="1" ht="23.25" hidden="1" customHeight="1">
      <c r="A106" s="58" t="s">
        <v>208</v>
      </c>
      <c r="B106" s="59"/>
      <c r="C106" s="15" t="s">
        <v>209</v>
      </c>
      <c r="D106" s="60"/>
      <c r="E106" s="60"/>
      <c r="F106" s="61">
        <f t="shared" ref="F106:L106" si="28">F107+F110+F115</f>
        <v>0</v>
      </c>
      <c r="G106" s="61">
        <f t="shared" si="28"/>
        <v>0</v>
      </c>
      <c r="H106" s="61">
        <f t="shared" si="28"/>
        <v>0</v>
      </c>
      <c r="I106" s="61">
        <f t="shared" si="28"/>
        <v>0</v>
      </c>
      <c r="J106" s="61">
        <f t="shared" si="28"/>
        <v>0</v>
      </c>
      <c r="K106" s="61">
        <f t="shared" si="28"/>
        <v>0</v>
      </c>
      <c r="L106" s="62">
        <f t="shared" si="28"/>
        <v>0</v>
      </c>
      <c r="M106" s="173">
        <f t="shared" si="15"/>
        <v>0</v>
      </c>
      <c r="N106" s="170"/>
    </row>
    <row r="107" spans="1:14" ht="23.25" hidden="1" customHeight="1">
      <c r="A107" s="54" t="s">
        <v>210</v>
      </c>
      <c r="B107" s="50"/>
      <c r="C107" s="20" t="s">
        <v>211</v>
      </c>
      <c r="D107" s="48"/>
      <c r="E107" s="48"/>
      <c r="F107" s="35">
        <f t="shared" ref="F107:L107" si="29">F108+F109</f>
        <v>0</v>
      </c>
      <c r="G107" s="35">
        <f t="shared" si="29"/>
        <v>0</v>
      </c>
      <c r="H107" s="35">
        <f t="shared" si="29"/>
        <v>0</v>
      </c>
      <c r="I107" s="35">
        <f t="shared" si="29"/>
        <v>0</v>
      </c>
      <c r="J107" s="35">
        <f t="shared" si="29"/>
        <v>0</v>
      </c>
      <c r="K107" s="35">
        <f t="shared" si="29"/>
        <v>0</v>
      </c>
      <c r="L107" s="47">
        <f t="shared" si="29"/>
        <v>0</v>
      </c>
      <c r="M107" s="173">
        <f t="shared" si="15"/>
        <v>0</v>
      </c>
      <c r="N107" s="170"/>
    </row>
    <row r="108" spans="1:14" ht="23.25" hidden="1" customHeight="1">
      <c r="A108" s="32"/>
      <c r="B108" s="23" t="s">
        <v>212</v>
      </c>
      <c r="C108" s="24" t="s">
        <v>213</v>
      </c>
      <c r="D108" s="31"/>
      <c r="E108" s="31"/>
      <c r="F108" s="31"/>
      <c r="G108" s="51"/>
      <c r="H108" s="51"/>
      <c r="I108" s="51"/>
      <c r="J108" s="51"/>
      <c r="K108" s="51">
        <f t="shared" ref="K108:K169" si="30">H108-J108</f>
        <v>0</v>
      </c>
      <c r="L108" s="52"/>
      <c r="M108" s="173">
        <f t="shared" si="15"/>
        <v>0</v>
      </c>
      <c r="N108" s="170"/>
    </row>
    <row r="109" spans="1:14" ht="23.25" hidden="1" customHeight="1">
      <c r="A109" s="32"/>
      <c r="B109" s="23" t="s">
        <v>214</v>
      </c>
      <c r="C109" s="24" t="s">
        <v>215</v>
      </c>
      <c r="D109" s="31"/>
      <c r="E109" s="31"/>
      <c r="F109" s="31"/>
      <c r="G109" s="51"/>
      <c r="H109" s="51"/>
      <c r="I109" s="51"/>
      <c r="J109" s="51"/>
      <c r="K109" s="51">
        <f t="shared" si="30"/>
        <v>0</v>
      </c>
      <c r="L109" s="52"/>
      <c r="M109" s="173">
        <f t="shared" si="15"/>
        <v>0</v>
      </c>
      <c r="N109" s="170"/>
    </row>
    <row r="110" spans="1:14" ht="23.25" hidden="1" customHeight="1">
      <c r="A110" s="54" t="s">
        <v>216</v>
      </c>
      <c r="B110" s="50"/>
      <c r="C110" s="20" t="s">
        <v>217</v>
      </c>
      <c r="D110" s="48"/>
      <c r="E110" s="48"/>
      <c r="F110" s="35">
        <f t="shared" ref="F110:L110" si="31">F111+F112+F113+F114</f>
        <v>0</v>
      </c>
      <c r="G110" s="35">
        <f t="shared" si="31"/>
        <v>0</v>
      </c>
      <c r="H110" s="35">
        <f t="shared" si="31"/>
        <v>0</v>
      </c>
      <c r="I110" s="35">
        <f t="shared" si="31"/>
        <v>0</v>
      </c>
      <c r="J110" s="35">
        <f t="shared" si="31"/>
        <v>0</v>
      </c>
      <c r="K110" s="35">
        <f t="shared" si="31"/>
        <v>0</v>
      </c>
      <c r="L110" s="47">
        <f t="shared" si="31"/>
        <v>0</v>
      </c>
      <c r="M110" s="173">
        <f t="shared" si="15"/>
        <v>0</v>
      </c>
      <c r="N110" s="170"/>
    </row>
    <row r="111" spans="1:14" ht="23.25" hidden="1" customHeight="1">
      <c r="A111" s="22"/>
      <c r="B111" s="23" t="s">
        <v>218</v>
      </c>
      <c r="C111" s="24" t="s">
        <v>219</v>
      </c>
      <c r="D111" s="31"/>
      <c r="E111" s="31"/>
      <c r="F111" s="31"/>
      <c r="G111" s="51"/>
      <c r="H111" s="51"/>
      <c r="I111" s="51"/>
      <c r="J111" s="51"/>
      <c r="K111" s="51">
        <f t="shared" si="30"/>
        <v>0</v>
      </c>
      <c r="L111" s="52"/>
      <c r="M111" s="173">
        <f t="shared" si="15"/>
        <v>0</v>
      </c>
      <c r="N111" s="170"/>
    </row>
    <row r="112" spans="1:14" ht="23.25" hidden="1" customHeight="1">
      <c r="A112" s="32"/>
      <c r="B112" s="49" t="s">
        <v>220</v>
      </c>
      <c r="C112" s="24" t="s">
        <v>221</v>
      </c>
      <c r="D112" s="31"/>
      <c r="E112" s="31"/>
      <c r="F112" s="31"/>
      <c r="G112" s="51"/>
      <c r="H112" s="51"/>
      <c r="I112" s="51"/>
      <c r="J112" s="51"/>
      <c r="K112" s="51">
        <f t="shared" si="30"/>
        <v>0</v>
      </c>
      <c r="L112" s="52"/>
      <c r="M112" s="173">
        <f t="shared" si="15"/>
        <v>0</v>
      </c>
      <c r="N112" s="170"/>
    </row>
    <row r="113" spans="1:14" ht="23.25" hidden="1" customHeight="1">
      <c r="A113" s="32"/>
      <c r="B113" s="23" t="s">
        <v>222</v>
      </c>
      <c r="C113" s="24" t="s">
        <v>223</v>
      </c>
      <c r="D113" s="31"/>
      <c r="E113" s="31"/>
      <c r="F113" s="31"/>
      <c r="G113" s="51"/>
      <c r="H113" s="51"/>
      <c r="I113" s="51"/>
      <c r="J113" s="51"/>
      <c r="K113" s="51">
        <f t="shared" si="30"/>
        <v>0</v>
      </c>
      <c r="L113" s="52"/>
      <c r="M113" s="173">
        <f t="shared" si="15"/>
        <v>0</v>
      </c>
      <c r="N113" s="170"/>
    </row>
    <row r="114" spans="1:14" ht="23.25" hidden="1" customHeight="1">
      <c r="A114" s="32"/>
      <c r="B114" s="23" t="s">
        <v>224</v>
      </c>
      <c r="C114" s="24" t="s">
        <v>225</v>
      </c>
      <c r="D114" s="31"/>
      <c r="E114" s="31"/>
      <c r="F114" s="31"/>
      <c r="G114" s="51"/>
      <c r="H114" s="51"/>
      <c r="I114" s="51"/>
      <c r="J114" s="51"/>
      <c r="K114" s="51">
        <f t="shared" si="30"/>
        <v>0</v>
      </c>
      <c r="L114" s="52"/>
      <c r="M114" s="173">
        <f t="shared" ref="M114:M177" si="32">H114-I114</f>
        <v>0</v>
      </c>
      <c r="N114" s="170"/>
    </row>
    <row r="115" spans="1:14" ht="23.25" hidden="1" customHeight="1">
      <c r="A115" s="63" t="s">
        <v>226</v>
      </c>
      <c r="B115" s="64"/>
      <c r="C115" s="20" t="s">
        <v>227</v>
      </c>
      <c r="D115" s="48"/>
      <c r="E115" s="48"/>
      <c r="F115" s="35">
        <f t="shared" ref="F115:L115" si="33">F116+F117+F118+F119+F120</f>
        <v>0</v>
      </c>
      <c r="G115" s="35">
        <f t="shared" si="33"/>
        <v>0</v>
      </c>
      <c r="H115" s="35">
        <f t="shared" si="33"/>
        <v>0</v>
      </c>
      <c r="I115" s="35">
        <f t="shared" si="33"/>
        <v>0</v>
      </c>
      <c r="J115" s="35">
        <f t="shared" si="33"/>
        <v>0</v>
      </c>
      <c r="K115" s="35">
        <f t="shared" si="33"/>
        <v>0</v>
      </c>
      <c r="L115" s="47">
        <f t="shared" si="33"/>
        <v>0</v>
      </c>
      <c r="M115" s="173">
        <f t="shared" si="32"/>
        <v>0</v>
      </c>
      <c r="N115" s="170"/>
    </row>
    <row r="116" spans="1:14" ht="23.25" hidden="1" customHeight="1">
      <c r="A116" s="65"/>
      <c r="B116" s="23" t="s">
        <v>228</v>
      </c>
      <c r="C116" s="24" t="s">
        <v>229</v>
      </c>
      <c r="D116" s="31"/>
      <c r="E116" s="31"/>
      <c r="F116" s="31"/>
      <c r="G116" s="51"/>
      <c r="H116" s="51"/>
      <c r="I116" s="51"/>
      <c r="J116" s="51"/>
      <c r="K116" s="51">
        <f t="shared" si="30"/>
        <v>0</v>
      </c>
      <c r="L116" s="52"/>
      <c r="M116" s="173">
        <f t="shared" si="32"/>
        <v>0</v>
      </c>
      <c r="N116" s="170"/>
    </row>
    <row r="117" spans="1:14" ht="23.25" hidden="1" customHeight="1">
      <c r="A117" s="32"/>
      <c r="B117" s="23" t="s">
        <v>230</v>
      </c>
      <c r="C117" s="24" t="s">
        <v>231</v>
      </c>
      <c r="D117" s="31"/>
      <c r="E117" s="31"/>
      <c r="F117" s="31"/>
      <c r="G117" s="51"/>
      <c r="H117" s="51"/>
      <c r="I117" s="51"/>
      <c r="J117" s="51"/>
      <c r="K117" s="51">
        <f t="shared" si="30"/>
        <v>0</v>
      </c>
      <c r="L117" s="52"/>
      <c r="M117" s="173">
        <f t="shared" si="32"/>
        <v>0</v>
      </c>
      <c r="N117" s="170"/>
    </row>
    <row r="118" spans="1:14" ht="23.25" hidden="1" customHeight="1">
      <c r="A118" s="32"/>
      <c r="B118" s="49" t="s">
        <v>232</v>
      </c>
      <c r="C118" s="24" t="s">
        <v>233</v>
      </c>
      <c r="D118" s="31"/>
      <c r="E118" s="31"/>
      <c r="F118" s="31"/>
      <c r="G118" s="51"/>
      <c r="H118" s="51"/>
      <c r="I118" s="51"/>
      <c r="J118" s="51"/>
      <c r="K118" s="51">
        <f t="shared" si="30"/>
        <v>0</v>
      </c>
      <c r="L118" s="52"/>
      <c r="M118" s="173">
        <f t="shared" si="32"/>
        <v>0</v>
      </c>
      <c r="N118" s="170"/>
    </row>
    <row r="119" spans="1:14" ht="23.25" hidden="1" customHeight="1">
      <c r="A119" s="32"/>
      <c r="B119" s="49" t="s">
        <v>234</v>
      </c>
      <c r="C119" s="24" t="s">
        <v>235</v>
      </c>
      <c r="D119" s="31"/>
      <c r="E119" s="31"/>
      <c r="F119" s="31"/>
      <c r="G119" s="51"/>
      <c r="H119" s="51"/>
      <c r="I119" s="51"/>
      <c r="J119" s="51"/>
      <c r="K119" s="51">
        <f t="shared" si="30"/>
        <v>0</v>
      </c>
      <c r="L119" s="52"/>
      <c r="M119" s="173">
        <f t="shared" si="32"/>
        <v>0</v>
      </c>
      <c r="N119" s="170"/>
    </row>
    <row r="120" spans="1:14" ht="23.25" hidden="1" customHeight="1">
      <c r="A120" s="32"/>
      <c r="B120" s="49" t="s">
        <v>236</v>
      </c>
      <c r="C120" s="24" t="s">
        <v>237</v>
      </c>
      <c r="D120" s="31"/>
      <c r="E120" s="31"/>
      <c r="F120" s="31"/>
      <c r="G120" s="51"/>
      <c r="H120" s="51"/>
      <c r="I120" s="51"/>
      <c r="J120" s="51"/>
      <c r="K120" s="51">
        <f t="shared" si="30"/>
        <v>0</v>
      </c>
      <c r="L120" s="52"/>
      <c r="M120" s="173">
        <f t="shared" si="32"/>
        <v>0</v>
      </c>
      <c r="N120" s="170"/>
    </row>
    <row r="121" spans="1:14" ht="23.25" hidden="1" customHeight="1">
      <c r="A121" s="32"/>
      <c r="B121" s="66"/>
      <c r="C121" s="67"/>
      <c r="D121" s="31"/>
      <c r="E121" s="31"/>
      <c r="F121" s="31"/>
      <c r="G121" s="51"/>
      <c r="H121" s="51"/>
      <c r="I121" s="51"/>
      <c r="J121" s="51"/>
      <c r="K121" s="51">
        <f t="shared" si="30"/>
        <v>0</v>
      </c>
      <c r="L121" s="52"/>
      <c r="M121" s="173">
        <f t="shared" si="32"/>
        <v>0</v>
      </c>
      <c r="N121" s="170"/>
    </row>
    <row r="122" spans="1:14" s="17" customFormat="1" ht="17.25" hidden="1" customHeight="1">
      <c r="A122" s="58" t="s">
        <v>238</v>
      </c>
      <c r="B122" s="68"/>
      <c r="C122" s="15" t="s">
        <v>239</v>
      </c>
      <c r="D122" s="60"/>
      <c r="E122" s="60"/>
      <c r="F122" s="61">
        <f t="shared" ref="F122:L122" si="34">F123+F124+F125</f>
        <v>0</v>
      </c>
      <c r="G122" s="61">
        <f t="shared" si="34"/>
        <v>0</v>
      </c>
      <c r="H122" s="61">
        <f t="shared" si="34"/>
        <v>0</v>
      </c>
      <c r="I122" s="61">
        <f t="shared" si="34"/>
        <v>0</v>
      </c>
      <c r="J122" s="61">
        <f t="shared" si="34"/>
        <v>0</v>
      </c>
      <c r="K122" s="61">
        <f t="shared" si="34"/>
        <v>0</v>
      </c>
      <c r="L122" s="62">
        <f t="shared" si="34"/>
        <v>0</v>
      </c>
      <c r="M122" s="173">
        <f t="shared" si="32"/>
        <v>0</v>
      </c>
      <c r="N122" s="170"/>
    </row>
    <row r="123" spans="1:14" ht="17.25" hidden="1" customHeight="1">
      <c r="A123" s="32"/>
      <c r="B123" s="69" t="s">
        <v>240</v>
      </c>
      <c r="C123" s="70" t="s">
        <v>241</v>
      </c>
      <c r="D123" s="31"/>
      <c r="E123" s="31"/>
      <c r="F123" s="31"/>
      <c r="G123" s="51"/>
      <c r="H123" s="51"/>
      <c r="I123" s="51"/>
      <c r="J123" s="51"/>
      <c r="K123" s="51">
        <f t="shared" si="30"/>
        <v>0</v>
      </c>
      <c r="L123" s="52"/>
      <c r="M123" s="173">
        <f t="shared" si="32"/>
        <v>0</v>
      </c>
      <c r="N123" s="170"/>
    </row>
    <row r="124" spans="1:14" ht="34.5" hidden="1" customHeight="1">
      <c r="A124" s="32"/>
      <c r="B124" s="71" t="s">
        <v>242</v>
      </c>
      <c r="C124" s="70" t="s">
        <v>243</v>
      </c>
      <c r="D124" s="31"/>
      <c r="E124" s="31"/>
      <c r="F124" s="31"/>
      <c r="G124" s="51"/>
      <c r="H124" s="51"/>
      <c r="I124" s="51"/>
      <c r="J124" s="51"/>
      <c r="K124" s="51">
        <f t="shared" si="30"/>
        <v>0</v>
      </c>
      <c r="L124" s="52"/>
      <c r="M124" s="173">
        <f t="shared" si="32"/>
        <v>0</v>
      </c>
      <c r="N124" s="170"/>
    </row>
    <row r="125" spans="1:14" ht="17.25" hidden="1" customHeight="1">
      <c r="A125" s="32"/>
      <c r="B125" s="72" t="s">
        <v>244</v>
      </c>
      <c r="C125" s="70" t="s">
        <v>245</v>
      </c>
      <c r="D125" s="31"/>
      <c r="E125" s="31"/>
      <c r="F125" s="31"/>
      <c r="G125" s="51"/>
      <c r="H125" s="51"/>
      <c r="I125" s="51"/>
      <c r="J125" s="51"/>
      <c r="K125" s="51">
        <f t="shared" si="30"/>
        <v>0</v>
      </c>
      <c r="L125" s="52"/>
      <c r="M125" s="173">
        <f t="shared" si="32"/>
        <v>0</v>
      </c>
      <c r="N125" s="170"/>
    </row>
    <row r="126" spans="1:14" ht="21.75" hidden="1" customHeight="1">
      <c r="A126" s="73" t="s">
        <v>246</v>
      </c>
      <c r="B126" s="74"/>
      <c r="C126" s="75" t="s">
        <v>247</v>
      </c>
      <c r="D126" s="31"/>
      <c r="E126" s="31"/>
      <c r="F126" s="76">
        <f t="shared" ref="F126:L126" si="35">F127</f>
        <v>0</v>
      </c>
      <c r="G126" s="76">
        <f t="shared" si="35"/>
        <v>0</v>
      </c>
      <c r="H126" s="76">
        <f t="shared" si="35"/>
        <v>0</v>
      </c>
      <c r="I126" s="76">
        <f t="shared" si="35"/>
        <v>0</v>
      </c>
      <c r="J126" s="76">
        <f t="shared" si="35"/>
        <v>0</v>
      </c>
      <c r="K126" s="76">
        <f t="shared" si="35"/>
        <v>0</v>
      </c>
      <c r="L126" s="77">
        <f t="shared" si="35"/>
        <v>0</v>
      </c>
      <c r="M126" s="173">
        <f t="shared" si="32"/>
        <v>0</v>
      </c>
      <c r="N126" s="170"/>
    </row>
    <row r="127" spans="1:14" ht="16.5" hidden="1" customHeight="1">
      <c r="A127" s="32" t="s">
        <v>248</v>
      </c>
      <c r="B127" s="33"/>
      <c r="C127" s="78" t="s">
        <v>249</v>
      </c>
      <c r="D127" s="31"/>
      <c r="E127" s="31"/>
      <c r="F127" s="31"/>
      <c r="G127" s="51"/>
      <c r="H127" s="51"/>
      <c r="I127" s="51"/>
      <c r="J127" s="51"/>
      <c r="K127" s="51">
        <f t="shared" si="30"/>
        <v>0</v>
      </c>
      <c r="L127" s="52"/>
      <c r="M127" s="173">
        <f t="shared" si="32"/>
        <v>0</v>
      </c>
      <c r="N127" s="170"/>
    </row>
    <row r="128" spans="1:14" hidden="1">
      <c r="A128" s="32"/>
      <c r="B128" s="23"/>
      <c r="C128" s="78"/>
      <c r="D128" s="31"/>
      <c r="E128" s="31"/>
      <c r="F128" s="31"/>
      <c r="G128" s="30"/>
      <c r="H128" s="30"/>
      <c r="I128" s="30"/>
      <c r="J128" s="30"/>
      <c r="K128" s="51">
        <f t="shared" si="30"/>
        <v>0</v>
      </c>
      <c r="L128" s="79"/>
      <c r="M128" s="173">
        <f t="shared" si="32"/>
        <v>0</v>
      </c>
      <c r="N128" s="170"/>
    </row>
    <row r="129" spans="1:14" s="17" customFormat="1" ht="33" hidden="1" customHeight="1">
      <c r="A129" s="219" t="s">
        <v>250</v>
      </c>
      <c r="B129" s="220"/>
      <c r="C129" s="15" t="s">
        <v>251</v>
      </c>
      <c r="D129" s="60"/>
      <c r="E129" s="60"/>
      <c r="F129" s="61">
        <f t="shared" ref="F129:L129" si="36">F130</f>
        <v>0</v>
      </c>
      <c r="G129" s="61">
        <f t="shared" si="36"/>
        <v>0</v>
      </c>
      <c r="H129" s="61">
        <f t="shared" si="36"/>
        <v>0</v>
      </c>
      <c r="I129" s="61">
        <f t="shared" si="36"/>
        <v>0</v>
      </c>
      <c r="J129" s="61">
        <f t="shared" si="36"/>
        <v>0</v>
      </c>
      <c r="K129" s="61">
        <f t="shared" si="36"/>
        <v>0</v>
      </c>
      <c r="L129" s="62">
        <f t="shared" si="36"/>
        <v>0</v>
      </c>
      <c r="M129" s="173">
        <f t="shared" si="32"/>
        <v>0</v>
      </c>
      <c r="N129" s="170"/>
    </row>
    <row r="130" spans="1:14" ht="39.75" hidden="1" customHeight="1">
      <c r="A130" s="221" t="s">
        <v>252</v>
      </c>
      <c r="B130" s="222"/>
      <c r="C130" s="20" t="s">
        <v>253</v>
      </c>
      <c r="D130" s="80"/>
      <c r="E130" s="80"/>
      <c r="F130" s="81">
        <f t="shared" ref="F130:L130" si="37">F131+F132+F133+F134+F135+F136+F137+F138+F139+F140+F141+F142</f>
        <v>0</v>
      </c>
      <c r="G130" s="81">
        <f t="shared" si="37"/>
        <v>0</v>
      </c>
      <c r="H130" s="81">
        <f t="shared" si="37"/>
        <v>0</v>
      </c>
      <c r="I130" s="81">
        <f t="shared" si="37"/>
        <v>0</v>
      </c>
      <c r="J130" s="81">
        <f t="shared" si="37"/>
        <v>0</v>
      </c>
      <c r="K130" s="81">
        <f t="shared" si="37"/>
        <v>0</v>
      </c>
      <c r="L130" s="82">
        <f t="shared" si="37"/>
        <v>0</v>
      </c>
      <c r="M130" s="173">
        <f t="shared" si="32"/>
        <v>0</v>
      </c>
      <c r="N130" s="170"/>
    </row>
    <row r="131" spans="1:14" ht="15.75" hidden="1" customHeight="1">
      <c r="A131" s="32"/>
      <c r="B131" s="33" t="s">
        <v>254</v>
      </c>
      <c r="C131" s="24" t="s">
        <v>255</v>
      </c>
      <c r="D131" s="31"/>
      <c r="E131" s="31"/>
      <c r="F131" s="31"/>
      <c r="G131" s="51"/>
      <c r="H131" s="51"/>
      <c r="I131" s="51"/>
      <c r="J131" s="51"/>
      <c r="K131" s="51">
        <f t="shared" si="30"/>
        <v>0</v>
      </c>
      <c r="L131" s="52"/>
      <c r="M131" s="173">
        <f t="shared" si="32"/>
        <v>0</v>
      </c>
      <c r="N131" s="170"/>
    </row>
    <row r="132" spans="1:14" ht="18" hidden="1" customHeight="1">
      <c r="A132" s="32"/>
      <c r="B132" s="23" t="s">
        <v>256</v>
      </c>
      <c r="C132" s="24" t="s">
        <v>257</v>
      </c>
      <c r="D132" s="31"/>
      <c r="E132" s="31"/>
      <c r="F132" s="31"/>
      <c r="G132" s="51"/>
      <c r="H132" s="51"/>
      <c r="I132" s="51"/>
      <c r="J132" s="51"/>
      <c r="K132" s="51">
        <f t="shared" si="30"/>
        <v>0</v>
      </c>
      <c r="L132" s="52"/>
      <c r="M132" s="173">
        <f t="shared" si="32"/>
        <v>0</v>
      </c>
      <c r="N132" s="170"/>
    </row>
    <row r="133" spans="1:14" ht="24.75" hidden="1" customHeight="1">
      <c r="A133" s="32"/>
      <c r="B133" s="49" t="s">
        <v>258</v>
      </c>
      <c r="C133" s="24" t="s">
        <v>259</v>
      </c>
      <c r="D133" s="31"/>
      <c r="E133" s="31"/>
      <c r="F133" s="31"/>
      <c r="G133" s="51"/>
      <c r="H133" s="51"/>
      <c r="I133" s="51"/>
      <c r="J133" s="51"/>
      <c r="K133" s="51">
        <f t="shared" si="30"/>
        <v>0</v>
      </c>
      <c r="L133" s="52"/>
      <c r="M133" s="173">
        <f t="shared" si="32"/>
        <v>0</v>
      </c>
      <c r="N133" s="170"/>
    </row>
    <row r="134" spans="1:14" ht="9" hidden="1" customHeight="1">
      <c r="A134" s="32"/>
      <c r="B134" s="49" t="s">
        <v>260</v>
      </c>
      <c r="C134" s="24" t="s">
        <v>261</v>
      </c>
      <c r="D134" s="31"/>
      <c r="E134" s="31"/>
      <c r="F134" s="31"/>
      <c r="G134" s="51"/>
      <c r="H134" s="51"/>
      <c r="I134" s="51"/>
      <c r="J134" s="51"/>
      <c r="K134" s="51">
        <f t="shared" si="30"/>
        <v>0</v>
      </c>
      <c r="L134" s="52"/>
      <c r="M134" s="173">
        <f t="shared" si="32"/>
        <v>0</v>
      </c>
      <c r="N134" s="170"/>
    </row>
    <row r="135" spans="1:14" ht="35.1" hidden="1" customHeight="1">
      <c r="A135" s="83"/>
      <c r="B135" s="84" t="s">
        <v>262</v>
      </c>
      <c r="C135" s="24" t="s">
        <v>263</v>
      </c>
      <c r="D135" s="31"/>
      <c r="E135" s="31"/>
      <c r="F135" s="31">
        <f>'[1]51.1'!N53</f>
        <v>0</v>
      </c>
      <c r="G135" s="31">
        <f>'[1]51.1'!O53</f>
        <v>0</v>
      </c>
      <c r="H135" s="31">
        <f>'[1]51.1'!P53</f>
        <v>0</v>
      </c>
      <c r="I135" s="31">
        <f>'[1]51.1'!Q53</f>
        <v>0</v>
      </c>
      <c r="J135" s="31">
        <f>'[1]51.1'!R53</f>
        <v>0</v>
      </c>
      <c r="K135" s="31">
        <f>'[1]51.1'!S53</f>
        <v>0</v>
      </c>
      <c r="L135" s="36">
        <f>'[1]51.1'!T53</f>
        <v>0</v>
      </c>
      <c r="M135" s="173">
        <f t="shared" si="32"/>
        <v>0</v>
      </c>
      <c r="N135" s="170"/>
    </row>
    <row r="136" spans="1:14" ht="30.75" hidden="1" customHeight="1">
      <c r="A136" s="83"/>
      <c r="B136" s="49" t="s">
        <v>264</v>
      </c>
      <c r="C136" s="24" t="s">
        <v>265</v>
      </c>
      <c r="D136" s="31"/>
      <c r="E136" s="31"/>
      <c r="F136" s="31"/>
      <c r="G136" s="51"/>
      <c r="H136" s="51"/>
      <c r="I136" s="51"/>
      <c r="J136" s="51"/>
      <c r="K136" s="51">
        <f t="shared" si="30"/>
        <v>0</v>
      </c>
      <c r="L136" s="52"/>
      <c r="M136" s="173">
        <f t="shared" si="32"/>
        <v>0</v>
      </c>
      <c r="N136" s="170"/>
    </row>
    <row r="137" spans="1:14" ht="26.25" hidden="1" customHeight="1">
      <c r="A137" s="83"/>
      <c r="B137" s="49" t="s">
        <v>266</v>
      </c>
      <c r="C137" s="24" t="s">
        <v>267</v>
      </c>
      <c r="D137" s="31"/>
      <c r="E137" s="31"/>
      <c r="F137" s="31"/>
      <c r="G137" s="51"/>
      <c r="H137" s="51"/>
      <c r="I137" s="51"/>
      <c r="J137" s="51"/>
      <c r="K137" s="51">
        <f t="shared" si="30"/>
        <v>0</v>
      </c>
      <c r="L137" s="52"/>
      <c r="M137" s="173">
        <f t="shared" si="32"/>
        <v>0</v>
      </c>
      <c r="N137" s="170"/>
    </row>
    <row r="138" spans="1:14" ht="26.25" hidden="1" customHeight="1">
      <c r="A138" s="83"/>
      <c r="B138" s="49" t="s">
        <v>268</v>
      </c>
      <c r="C138" s="24" t="s">
        <v>269</v>
      </c>
      <c r="D138" s="31"/>
      <c r="E138" s="31"/>
      <c r="F138" s="31"/>
      <c r="G138" s="51"/>
      <c r="H138" s="51"/>
      <c r="I138" s="51"/>
      <c r="J138" s="51"/>
      <c r="K138" s="51">
        <f t="shared" si="30"/>
        <v>0</v>
      </c>
      <c r="L138" s="52"/>
      <c r="M138" s="173">
        <f t="shared" si="32"/>
        <v>0</v>
      </c>
      <c r="N138" s="170"/>
    </row>
    <row r="139" spans="1:14" ht="19.5" hidden="1" customHeight="1">
      <c r="A139" s="83"/>
      <c r="B139" s="49" t="s">
        <v>270</v>
      </c>
      <c r="C139" s="24" t="s">
        <v>271</v>
      </c>
      <c r="D139" s="31"/>
      <c r="E139" s="31"/>
      <c r="F139" s="31"/>
      <c r="G139" s="51"/>
      <c r="H139" s="51"/>
      <c r="I139" s="51"/>
      <c r="J139" s="51"/>
      <c r="K139" s="51">
        <f t="shared" si="30"/>
        <v>0</v>
      </c>
      <c r="L139" s="52"/>
      <c r="M139" s="173">
        <f t="shared" si="32"/>
        <v>0</v>
      </c>
      <c r="N139" s="170"/>
    </row>
    <row r="140" spans="1:14" s="90" customFormat="1" ht="24" hidden="1" customHeight="1">
      <c r="A140" s="85"/>
      <c r="B140" s="86" t="s">
        <v>272</v>
      </c>
      <c r="C140" s="87" t="s">
        <v>273</v>
      </c>
      <c r="D140" s="31"/>
      <c r="E140" s="31"/>
      <c r="F140" s="31"/>
      <c r="G140" s="88"/>
      <c r="H140" s="88"/>
      <c r="I140" s="88"/>
      <c r="J140" s="88"/>
      <c r="K140" s="51">
        <f t="shared" si="30"/>
        <v>0</v>
      </c>
      <c r="L140" s="89"/>
      <c r="M140" s="173">
        <f t="shared" si="32"/>
        <v>0</v>
      </c>
      <c r="N140" s="170"/>
    </row>
    <row r="141" spans="1:14" s="90" customFormat="1" ht="20.25" hidden="1" customHeight="1">
      <c r="A141" s="85"/>
      <c r="B141" s="86" t="s">
        <v>274</v>
      </c>
      <c r="C141" s="87" t="s">
        <v>275</v>
      </c>
      <c r="D141" s="31"/>
      <c r="E141" s="31"/>
      <c r="F141" s="31"/>
      <c r="G141" s="88"/>
      <c r="H141" s="88"/>
      <c r="I141" s="88"/>
      <c r="J141" s="88"/>
      <c r="K141" s="51">
        <f t="shared" si="30"/>
        <v>0</v>
      </c>
      <c r="L141" s="89"/>
      <c r="M141" s="173">
        <f t="shared" si="32"/>
        <v>0</v>
      </c>
      <c r="N141" s="170"/>
    </row>
    <row r="142" spans="1:14" s="90" customFormat="1" ht="20.25" hidden="1" customHeight="1">
      <c r="A142" s="85"/>
      <c r="B142" s="86" t="s">
        <v>276</v>
      </c>
      <c r="C142" s="87" t="s">
        <v>277</v>
      </c>
      <c r="D142" s="31"/>
      <c r="E142" s="31"/>
      <c r="F142" s="31"/>
      <c r="G142" s="88"/>
      <c r="H142" s="88"/>
      <c r="I142" s="88"/>
      <c r="J142" s="88"/>
      <c r="K142" s="51">
        <f t="shared" si="30"/>
        <v>0</v>
      </c>
      <c r="L142" s="89"/>
      <c r="M142" s="173">
        <f t="shared" si="32"/>
        <v>0</v>
      </c>
      <c r="N142" s="170"/>
    </row>
    <row r="143" spans="1:14" s="17" customFormat="1" ht="17.25" hidden="1" customHeight="1">
      <c r="A143" s="58" t="s">
        <v>278</v>
      </c>
      <c r="B143" s="59"/>
      <c r="C143" s="15" t="s">
        <v>279</v>
      </c>
      <c r="D143" s="60"/>
      <c r="E143" s="60"/>
      <c r="F143" s="61">
        <f t="shared" ref="F143:L143" si="38">F144</f>
        <v>0</v>
      </c>
      <c r="G143" s="61">
        <f t="shared" si="38"/>
        <v>0</v>
      </c>
      <c r="H143" s="61">
        <f t="shared" si="38"/>
        <v>0</v>
      </c>
      <c r="I143" s="61">
        <f t="shared" si="38"/>
        <v>0</v>
      </c>
      <c r="J143" s="61">
        <f t="shared" si="38"/>
        <v>0</v>
      </c>
      <c r="K143" s="61">
        <f t="shared" si="38"/>
        <v>0</v>
      </c>
      <c r="L143" s="62">
        <f t="shared" si="38"/>
        <v>0</v>
      </c>
      <c r="M143" s="173">
        <f t="shared" si="32"/>
        <v>0</v>
      </c>
      <c r="N143" s="170"/>
    </row>
    <row r="144" spans="1:14" ht="13.5" hidden="1" customHeight="1">
      <c r="A144" s="18" t="s">
        <v>280</v>
      </c>
      <c r="B144" s="19"/>
      <c r="C144" s="20" t="s">
        <v>281</v>
      </c>
      <c r="D144" s="48"/>
      <c r="E144" s="48"/>
      <c r="F144" s="35">
        <f t="shared" ref="F144:L144" si="39">F145+F146</f>
        <v>0</v>
      </c>
      <c r="G144" s="35">
        <f t="shared" si="39"/>
        <v>0</v>
      </c>
      <c r="H144" s="35">
        <f t="shared" si="39"/>
        <v>0</v>
      </c>
      <c r="I144" s="35">
        <f t="shared" si="39"/>
        <v>0</v>
      </c>
      <c r="J144" s="35">
        <f t="shared" si="39"/>
        <v>0</v>
      </c>
      <c r="K144" s="35">
        <f t="shared" si="39"/>
        <v>0</v>
      </c>
      <c r="L144" s="47">
        <f t="shared" si="39"/>
        <v>0</v>
      </c>
      <c r="M144" s="173">
        <f t="shared" si="32"/>
        <v>0</v>
      </c>
      <c r="N144" s="170"/>
    </row>
    <row r="145" spans="1:14" ht="13.5" hidden="1" customHeight="1">
      <c r="A145" s="91"/>
      <c r="B145" s="33" t="s">
        <v>282</v>
      </c>
      <c r="C145" s="24" t="s">
        <v>283</v>
      </c>
      <c r="D145" s="31"/>
      <c r="E145" s="31"/>
      <c r="F145" s="31"/>
      <c r="G145" s="51"/>
      <c r="H145" s="51"/>
      <c r="I145" s="51"/>
      <c r="J145" s="51"/>
      <c r="K145" s="51">
        <f t="shared" si="30"/>
        <v>0</v>
      </c>
      <c r="L145" s="52"/>
      <c r="M145" s="173">
        <f t="shared" si="32"/>
        <v>0</v>
      </c>
      <c r="N145" s="170"/>
    </row>
    <row r="146" spans="1:14" ht="13.5" hidden="1" customHeight="1">
      <c r="A146" s="91"/>
      <c r="B146" s="33" t="s">
        <v>284</v>
      </c>
      <c r="C146" s="24" t="s">
        <v>285</v>
      </c>
      <c r="D146" s="31"/>
      <c r="E146" s="31"/>
      <c r="F146" s="31"/>
      <c r="G146" s="51"/>
      <c r="H146" s="51"/>
      <c r="I146" s="51"/>
      <c r="J146" s="51"/>
      <c r="K146" s="51">
        <f t="shared" si="30"/>
        <v>0</v>
      </c>
      <c r="L146" s="52"/>
      <c r="M146" s="173">
        <f t="shared" si="32"/>
        <v>0</v>
      </c>
      <c r="N146" s="170"/>
    </row>
    <row r="147" spans="1:14" ht="17.25" hidden="1" customHeight="1">
      <c r="A147" s="92" t="s">
        <v>286</v>
      </c>
      <c r="B147" s="93"/>
      <c r="C147" s="94" t="s">
        <v>287</v>
      </c>
      <c r="D147" s="31"/>
      <c r="E147" s="31"/>
      <c r="F147" s="76">
        <f t="shared" ref="F147:L147" si="40">F148</f>
        <v>0</v>
      </c>
      <c r="G147" s="76">
        <f t="shared" si="40"/>
        <v>0</v>
      </c>
      <c r="H147" s="76">
        <f t="shared" si="40"/>
        <v>0</v>
      </c>
      <c r="I147" s="76">
        <f t="shared" si="40"/>
        <v>0</v>
      </c>
      <c r="J147" s="76">
        <f t="shared" si="40"/>
        <v>0</v>
      </c>
      <c r="K147" s="76">
        <f t="shared" si="40"/>
        <v>0</v>
      </c>
      <c r="L147" s="77">
        <f t="shared" si="40"/>
        <v>0</v>
      </c>
      <c r="M147" s="173">
        <f t="shared" si="32"/>
        <v>0</v>
      </c>
      <c r="N147" s="170"/>
    </row>
    <row r="148" spans="1:14" hidden="1">
      <c r="A148" s="95" t="s">
        <v>288</v>
      </c>
      <c r="B148" s="34"/>
      <c r="C148" s="20" t="s">
        <v>289</v>
      </c>
      <c r="D148" s="48"/>
      <c r="E148" s="48"/>
      <c r="F148" s="35">
        <f t="shared" ref="F148:L148" si="41">F149+F150+F151+F152</f>
        <v>0</v>
      </c>
      <c r="G148" s="35">
        <f t="shared" si="41"/>
        <v>0</v>
      </c>
      <c r="H148" s="35">
        <f t="shared" si="41"/>
        <v>0</v>
      </c>
      <c r="I148" s="35">
        <f t="shared" si="41"/>
        <v>0</v>
      </c>
      <c r="J148" s="35">
        <f t="shared" si="41"/>
        <v>0</v>
      </c>
      <c r="K148" s="35">
        <f t="shared" si="41"/>
        <v>0</v>
      </c>
      <c r="L148" s="47">
        <f t="shared" si="41"/>
        <v>0</v>
      </c>
      <c r="M148" s="173">
        <f t="shared" si="32"/>
        <v>0</v>
      </c>
      <c r="N148" s="170"/>
    </row>
    <row r="149" spans="1:14" hidden="1">
      <c r="A149" s="32"/>
      <c r="B149" s="96" t="s">
        <v>290</v>
      </c>
      <c r="C149" s="24" t="s">
        <v>291</v>
      </c>
      <c r="D149" s="31"/>
      <c r="E149" s="31"/>
      <c r="F149" s="31"/>
      <c r="G149" s="51"/>
      <c r="H149" s="51"/>
      <c r="I149" s="51"/>
      <c r="J149" s="51"/>
      <c r="K149" s="51">
        <f t="shared" si="30"/>
        <v>0</v>
      </c>
      <c r="L149" s="52"/>
      <c r="M149" s="173">
        <f t="shared" si="32"/>
        <v>0</v>
      </c>
      <c r="N149" s="170"/>
    </row>
    <row r="150" spans="1:14" hidden="1">
      <c r="A150" s="40"/>
      <c r="B150" s="96" t="s">
        <v>292</v>
      </c>
      <c r="C150" s="24" t="s">
        <v>293</v>
      </c>
      <c r="D150" s="31"/>
      <c r="E150" s="31"/>
      <c r="F150" s="31"/>
      <c r="G150" s="51"/>
      <c r="H150" s="51"/>
      <c r="I150" s="51"/>
      <c r="J150" s="51"/>
      <c r="K150" s="51">
        <f t="shared" si="30"/>
        <v>0</v>
      </c>
      <c r="L150" s="52"/>
      <c r="M150" s="173">
        <f t="shared" si="32"/>
        <v>0</v>
      </c>
      <c r="N150" s="170"/>
    </row>
    <row r="151" spans="1:14" ht="15" hidden="1" customHeight="1">
      <c r="A151" s="40"/>
      <c r="B151" s="96" t="s">
        <v>294</v>
      </c>
      <c r="C151" s="24" t="s">
        <v>295</v>
      </c>
      <c r="D151" s="31"/>
      <c r="E151" s="31"/>
      <c r="F151" s="31"/>
      <c r="G151" s="51"/>
      <c r="H151" s="51"/>
      <c r="I151" s="51"/>
      <c r="J151" s="51"/>
      <c r="K151" s="51">
        <f t="shared" si="30"/>
        <v>0</v>
      </c>
      <c r="L151" s="52"/>
      <c r="M151" s="173">
        <f t="shared" si="32"/>
        <v>0</v>
      </c>
      <c r="N151" s="170"/>
    </row>
    <row r="152" spans="1:14" hidden="1">
      <c r="A152" s="40"/>
      <c r="B152" s="96" t="s">
        <v>296</v>
      </c>
      <c r="C152" s="24" t="s">
        <v>297</v>
      </c>
      <c r="D152" s="31"/>
      <c r="E152" s="31"/>
      <c r="F152" s="31"/>
      <c r="G152" s="51"/>
      <c r="H152" s="51"/>
      <c r="I152" s="51"/>
      <c r="J152" s="51"/>
      <c r="K152" s="51">
        <f t="shared" si="30"/>
        <v>0</v>
      </c>
      <c r="L152" s="52"/>
      <c r="M152" s="173">
        <f t="shared" si="32"/>
        <v>0</v>
      </c>
      <c r="N152" s="170"/>
    </row>
    <row r="153" spans="1:14" hidden="1">
      <c r="A153" s="40"/>
      <c r="B153" s="96"/>
      <c r="C153" s="97"/>
      <c r="D153" s="31"/>
      <c r="E153" s="31"/>
      <c r="F153" s="31"/>
      <c r="G153" s="30"/>
      <c r="H153" s="30"/>
      <c r="I153" s="30"/>
      <c r="J153" s="30"/>
      <c r="K153" s="51">
        <f t="shared" si="30"/>
        <v>0</v>
      </c>
      <c r="L153" s="79"/>
      <c r="M153" s="173">
        <f t="shared" si="32"/>
        <v>0</v>
      </c>
      <c r="N153" s="170"/>
    </row>
    <row r="154" spans="1:14" s="17" customFormat="1" ht="44.25" customHeight="1">
      <c r="A154" s="223" t="s">
        <v>298</v>
      </c>
      <c r="B154" s="224"/>
      <c r="C154" s="15" t="s">
        <v>299</v>
      </c>
      <c r="D154" s="60"/>
      <c r="E154" s="60"/>
      <c r="F154" s="61">
        <f t="shared" ref="F154:L154" si="42">F155+F156+F157+F158+F159+F160+F161+F162+F163</f>
        <v>132000</v>
      </c>
      <c r="G154" s="61">
        <f t="shared" si="42"/>
        <v>60000</v>
      </c>
      <c r="H154" s="61">
        <f t="shared" si="42"/>
        <v>50496</v>
      </c>
      <c r="I154" s="61">
        <f t="shared" si="42"/>
        <v>50496</v>
      </c>
      <c r="J154" s="61">
        <f t="shared" si="42"/>
        <v>50496</v>
      </c>
      <c r="K154" s="61">
        <f t="shared" si="42"/>
        <v>0</v>
      </c>
      <c r="L154" s="62">
        <f t="shared" si="42"/>
        <v>64666</v>
      </c>
      <c r="M154" s="173">
        <f t="shared" si="32"/>
        <v>0</v>
      </c>
      <c r="N154" s="170"/>
    </row>
    <row r="155" spans="1:14" hidden="1">
      <c r="A155" s="32" t="s">
        <v>300</v>
      </c>
      <c r="B155" s="66"/>
      <c r="C155" s="78" t="s">
        <v>301</v>
      </c>
      <c r="D155" s="31"/>
      <c r="E155" s="31"/>
      <c r="F155" s="31"/>
      <c r="G155" s="51"/>
      <c r="H155" s="51"/>
      <c r="I155" s="51">
        <f>H155</f>
        <v>0</v>
      </c>
      <c r="J155" s="51"/>
      <c r="K155" s="51">
        <f t="shared" si="30"/>
        <v>0</v>
      </c>
      <c r="L155" s="52"/>
      <c r="M155" s="173">
        <f t="shared" si="32"/>
        <v>0</v>
      </c>
      <c r="N155" s="170"/>
    </row>
    <row r="156" spans="1:14" hidden="1">
      <c r="A156" s="22" t="s">
        <v>302</v>
      </c>
      <c r="B156" s="66"/>
      <c r="C156" s="78" t="s">
        <v>303</v>
      </c>
      <c r="D156" s="31"/>
      <c r="E156" s="31"/>
      <c r="F156" s="31"/>
      <c r="G156" s="51"/>
      <c r="H156" s="51"/>
      <c r="I156" s="51">
        <f t="shared" ref="I156:I162" si="43">H156</f>
        <v>0</v>
      </c>
      <c r="J156" s="51"/>
      <c r="K156" s="51">
        <f t="shared" si="30"/>
        <v>0</v>
      </c>
      <c r="L156" s="52"/>
      <c r="M156" s="173">
        <f t="shared" si="32"/>
        <v>0</v>
      </c>
      <c r="N156" s="170"/>
    </row>
    <row r="157" spans="1:14" ht="15" hidden="1" customHeight="1">
      <c r="A157" s="225" t="s">
        <v>304</v>
      </c>
      <c r="B157" s="226"/>
      <c r="C157" s="78" t="s">
        <v>305</v>
      </c>
      <c r="D157" s="31"/>
      <c r="E157" s="31"/>
      <c r="F157" s="31"/>
      <c r="G157" s="51"/>
      <c r="H157" s="51"/>
      <c r="I157" s="51">
        <f t="shared" si="43"/>
        <v>0</v>
      </c>
      <c r="J157" s="51"/>
      <c r="K157" s="51">
        <f t="shared" si="30"/>
        <v>0</v>
      </c>
      <c r="L157" s="52"/>
      <c r="M157" s="173">
        <f t="shared" si="32"/>
        <v>0</v>
      </c>
      <c r="N157" s="170"/>
    </row>
    <row r="158" spans="1:14" ht="15" hidden="1" customHeight="1">
      <c r="A158" s="225" t="s">
        <v>306</v>
      </c>
      <c r="B158" s="226"/>
      <c r="C158" s="78" t="s">
        <v>307</v>
      </c>
      <c r="D158" s="31"/>
      <c r="E158" s="31"/>
      <c r="F158" s="31"/>
      <c r="G158" s="51"/>
      <c r="H158" s="51"/>
      <c r="I158" s="51">
        <f t="shared" si="43"/>
        <v>0</v>
      </c>
      <c r="J158" s="51"/>
      <c r="K158" s="51">
        <f t="shared" si="30"/>
        <v>0</v>
      </c>
      <c r="L158" s="52"/>
      <c r="M158" s="173">
        <f t="shared" si="32"/>
        <v>0</v>
      </c>
      <c r="N158" s="170"/>
    </row>
    <row r="159" spans="1:14" hidden="1">
      <c r="A159" s="22" t="s">
        <v>308</v>
      </c>
      <c r="B159" s="66"/>
      <c r="C159" s="78" t="s">
        <v>309</v>
      </c>
      <c r="D159" s="31"/>
      <c r="E159" s="31"/>
      <c r="F159" s="31"/>
      <c r="G159" s="51"/>
      <c r="H159" s="51"/>
      <c r="I159" s="51">
        <f t="shared" si="43"/>
        <v>0</v>
      </c>
      <c r="J159" s="51"/>
      <c r="K159" s="51">
        <f t="shared" si="30"/>
        <v>0</v>
      </c>
      <c r="L159" s="52"/>
      <c r="M159" s="173">
        <f t="shared" si="32"/>
        <v>0</v>
      </c>
      <c r="N159" s="170"/>
    </row>
    <row r="160" spans="1:14" hidden="1">
      <c r="A160" s="22" t="s">
        <v>310</v>
      </c>
      <c r="B160" s="66"/>
      <c r="C160" s="78" t="s">
        <v>311</v>
      </c>
      <c r="D160" s="31"/>
      <c r="E160" s="31"/>
      <c r="F160" s="31"/>
      <c r="G160" s="51"/>
      <c r="H160" s="51"/>
      <c r="I160" s="51">
        <f t="shared" si="43"/>
        <v>0</v>
      </c>
      <c r="J160" s="51"/>
      <c r="K160" s="51">
        <f t="shared" si="30"/>
        <v>0</v>
      </c>
      <c r="L160" s="52"/>
      <c r="M160" s="173">
        <f t="shared" si="32"/>
        <v>0</v>
      </c>
      <c r="N160" s="170"/>
    </row>
    <row r="161" spans="1:14" hidden="1">
      <c r="A161" s="22" t="s">
        <v>312</v>
      </c>
      <c r="B161" s="66"/>
      <c r="C161" s="78" t="s">
        <v>313</v>
      </c>
      <c r="D161" s="31"/>
      <c r="E161" s="31"/>
      <c r="F161" s="31"/>
      <c r="G161" s="51"/>
      <c r="H161" s="51"/>
      <c r="I161" s="51">
        <f t="shared" si="43"/>
        <v>0</v>
      </c>
      <c r="J161" s="51"/>
      <c r="K161" s="51">
        <f t="shared" si="30"/>
        <v>0</v>
      </c>
      <c r="L161" s="52"/>
      <c r="M161" s="173">
        <f t="shared" si="32"/>
        <v>0</v>
      </c>
      <c r="N161" s="170"/>
    </row>
    <row r="162" spans="1:14" hidden="1">
      <c r="A162" s="22" t="s">
        <v>314</v>
      </c>
      <c r="B162" s="66"/>
      <c r="C162" s="78" t="s">
        <v>315</v>
      </c>
      <c r="D162" s="31"/>
      <c r="E162" s="31"/>
      <c r="F162" s="31"/>
      <c r="G162" s="51"/>
      <c r="H162" s="51"/>
      <c r="I162" s="51">
        <f t="shared" si="43"/>
        <v>0</v>
      </c>
      <c r="J162" s="51"/>
      <c r="K162" s="51">
        <f t="shared" si="30"/>
        <v>0</v>
      </c>
      <c r="L162" s="52"/>
      <c r="M162" s="173">
        <f t="shared" si="32"/>
        <v>0</v>
      </c>
      <c r="N162" s="170"/>
    </row>
    <row r="163" spans="1:14">
      <c r="A163" s="22" t="s">
        <v>316</v>
      </c>
      <c r="B163" s="66"/>
      <c r="C163" s="78" t="s">
        <v>487</v>
      </c>
      <c r="D163" s="31"/>
      <c r="E163" s="31"/>
      <c r="F163" s="31">
        <f>'[1]51.1'!N55</f>
        <v>132000</v>
      </c>
      <c r="G163" s="31">
        <f>'[1]51.1'!O55</f>
        <v>60000</v>
      </c>
      <c r="H163" s="31">
        <f>'[1]51.1'!P55</f>
        <v>50496</v>
      </c>
      <c r="I163" s="31">
        <f>'[1]51.1'!Q55</f>
        <v>50496</v>
      </c>
      <c r="J163" s="31">
        <f>'[1]51.1'!R55</f>
        <v>50496</v>
      </c>
      <c r="K163" s="31">
        <f>'[1]51.1'!S55</f>
        <v>0</v>
      </c>
      <c r="L163" s="36">
        <f>'[1]51.1'!T55</f>
        <v>64666</v>
      </c>
      <c r="M163" s="173">
        <f t="shared" si="32"/>
        <v>0</v>
      </c>
      <c r="N163" s="170"/>
    </row>
    <row r="164" spans="1:14" ht="14.25" hidden="1">
      <c r="A164" s="98" t="s">
        <v>317</v>
      </c>
      <c r="B164" s="99"/>
      <c r="C164" s="20" t="s">
        <v>318</v>
      </c>
      <c r="D164" s="48"/>
      <c r="E164" s="48"/>
      <c r="F164" s="35">
        <f t="shared" ref="F164:L164" si="44">F166+F170</f>
        <v>0</v>
      </c>
      <c r="G164" s="35">
        <f t="shared" si="44"/>
        <v>0</v>
      </c>
      <c r="H164" s="35">
        <f t="shared" si="44"/>
        <v>0</v>
      </c>
      <c r="I164" s="35">
        <f t="shared" si="44"/>
        <v>0</v>
      </c>
      <c r="J164" s="35">
        <f t="shared" si="44"/>
        <v>0</v>
      </c>
      <c r="K164" s="35">
        <f t="shared" si="44"/>
        <v>0</v>
      </c>
      <c r="L164" s="47">
        <f t="shared" si="44"/>
        <v>0</v>
      </c>
      <c r="M164" s="173">
        <f t="shared" si="32"/>
        <v>0</v>
      </c>
      <c r="N164" s="170"/>
    </row>
    <row r="165" spans="1:14" hidden="1">
      <c r="A165" s="100"/>
      <c r="B165" s="101"/>
      <c r="C165" s="24"/>
      <c r="D165" s="31"/>
      <c r="E165" s="31"/>
      <c r="F165" s="31"/>
      <c r="G165" s="30"/>
      <c r="H165" s="30"/>
      <c r="I165" s="30"/>
      <c r="J165" s="30"/>
      <c r="K165" s="51">
        <f t="shared" si="30"/>
        <v>0</v>
      </c>
      <c r="L165" s="79"/>
      <c r="M165" s="173">
        <f t="shared" si="32"/>
        <v>0</v>
      </c>
      <c r="N165" s="170"/>
    </row>
    <row r="166" spans="1:14" s="17" customFormat="1" ht="15" hidden="1">
      <c r="A166" s="102" t="s">
        <v>319</v>
      </c>
      <c r="B166" s="59"/>
      <c r="C166" s="15" t="s">
        <v>320</v>
      </c>
      <c r="D166" s="60"/>
      <c r="E166" s="60"/>
      <c r="F166" s="61">
        <f t="shared" ref="F166:L166" si="45">F167+F168</f>
        <v>0</v>
      </c>
      <c r="G166" s="61">
        <f t="shared" si="45"/>
        <v>0</v>
      </c>
      <c r="H166" s="61">
        <f t="shared" si="45"/>
        <v>0</v>
      </c>
      <c r="I166" s="61">
        <f t="shared" si="45"/>
        <v>0</v>
      </c>
      <c r="J166" s="61">
        <f t="shared" si="45"/>
        <v>0</v>
      </c>
      <c r="K166" s="61">
        <f t="shared" si="45"/>
        <v>0</v>
      </c>
      <c r="L166" s="62">
        <f t="shared" si="45"/>
        <v>0</v>
      </c>
      <c r="M166" s="173">
        <f t="shared" si="32"/>
        <v>0</v>
      </c>
      <c r="N166" s="170"/>
    </row>
    <row r="167" spans="1:14" ht="25.5" hidden="1" customHeight="1">
      <c r="A167" s="227" t="s">
        <v>321</v>
      </c>
      <c r="B167" s="228"/>
      <c r="C167" s="78" t="s">
        <v>322</v>
      </c>
      <c r="D167" s="31"/>
      <c r="E167" s="31"/>
      <c r="F167" s="31"/>
      <c r="G167" s="51"/>
      <c r="H167" s="51"/>
      <c r="I167" s="51"/>
      <c r="J167" s="51"/>
      <c r="K167" s="51">
        <f t="shared" si="30"/>
        <v>0</v>
      </c>
      <c r="L167" s="52"/>
      <c r="M167" s="173">
        <f t="shared" si="32"/>
        <v>0</v>
      </c>
      <c r="N167" s="170"/>
    </row>
    <row r="168" spans="1:14" hidden="1">
      <c r="A168" s="22" t="s">
        <v>323</v>
      </c>
      <c r="B168" s="66"/>
      <c r="C168" s="78" t="s">
        <v>324</v>
      </c>
      <c r="D168" s="31"/>
      <c r="E168" s="31"/>
      <c r="F168" s="31"/>
      <c r="G168" s="51"/>
      <c r="H168" s="51"/>
      <c r="I168" s="51"/>
      <c r="J168" s="51"/>
      <c r="K168" s="51">
        <f t="shared" si="30"/>
        <v>0</v>
      </c>
      <c r="L168" s="52"/>
      <c r="M168" s="173">
        <f t="shared" si="32"/>
        <v>0</v>
      </c>
      <c r="N168" s="170"/>
    </row>
    <row r="169" spans="1:14" hidden="1">
      <c r="A169" s="22"/>
      <c r="B169" s="66"/>
      <c r="C169" s="67"/>
      <c r="D169" s="31"/>
      <c r="E169" s="31"/>
      <c r="F169" s="31"/>
      <c r="G169" s="30"/>
      <c r="H169" s="30"/>
      <c r="I169" s="30"/>
      <c r="J169" s="30"/>
      <c r="K169" s="51">
        <f t="shared" si="30"/>
        <v>0</v>
      </c>
      <c r="L169" s="79"/>
      <c r="M169" s="173">
        <f t="shared" si="32"/>
        <v>0</v>
      </c>
      <c r="N169" s="170"/>
    </row>
    <row r="170" spans="1:14" s="17" customFormat="1" ht="15" hidden="1">
      <c r="A170" s="103" t="s">
        <v>325</v>
      </c>
      <c r="B170" s="59"/>
      <c r="C170" s="15" t="s">
        <v>326</v>
      </c>
      <c r="D170" s="60"/>
      <c r="E170" s="60"/>
      <c r="F170" s="61">
        <f t="shared" ref="F170:L170" si="46">F171+F176</f>
        <v>0</v>
      </c>
      <c r="G170" s="61">
        <f t="shared" si="46"/>
        <v>0</v>
      </c>
      <c r="H170" s="61">
        <f t="shared" si="46"/>
        <v>0</v>
      </c>
      <c r="I170" s="61">
        <f t="shared" si="46"/>
        <v>0</v>
      </c>
      <c r="J170" s="61">
        <f t="shared" si="46"/>
        <v>0</v>
      </c>
      <c r="K170" s="61">
        <f t="shared" si="46"/>
        <v>0</v>
      </c>
      <c r="L170" s="62">
        <f t="shared" si="46"/>
        <v>0</v>
      </c>
      <c r="M170" s="173">
        <f t="shared" si="32"/>
        <v>0</v>
      </c>
      <c r="N170" s="170"/>
    </row>
    <row r="171" spans="1:14" hidden="1">
      <c r="A171" s="54" t="s">
        <v>327</v>
      </c>
      <c r="B171" s="50"/>
      <c r="C171" s="20" t="s">
        <v>328</v>
      </c>
      <c r="D171" s="48"/>
      <c r="E171" s="48"/>
      <c r="F171" s="35">
        <f t="shared" ref="F171:L171" si="47">F172+F173+F174+F175</f>
        <v>0</v>
      </c>
      <c r="G171" s="35">
        <f t="shared" si="47"/>
        <v>0</v>
      </c>
      <c r="H171" s="35">
        <f t="shared" si="47"/>
        <v>0</v>
      </c>
      <c r="I171" s="35">
        <f t="shared" si="47"/>
        <v>0</v>
      </c>
      <c r="J171" s="35">
        <f t="shared" si="47"/>
        <v>0</v>
      </c>
      <c r="K171" s="35">
        <f t="shared" si="47"/>
        <v>0</v>
      </c>
      <c r="L171" s="47">
        <f t="shared" si="47"/>
        <v>0</v>
      </c>
      <c r="M171" s="173">
        <f t="shared" si="32"/>
        <v>0</v>
      </c>
      <c r="N171" s="170"/>
    </row>
    <row r="172" spans="1:14" ht="25.5" hidden="1">
      <c r="A172" s="32"/>
      <c r="B172" s="49" t="s">
        <v>329</v>
      </c>
      <c r="C172" s="24" t="s">
        <v>330</v>
      </c>
      <c r="D172" s="31"/>
      <c r="E172" s="31"/>
      <c r="F172" s="31"/>
      <c r="G172" s="51"/>
      <c r="H172" s="51"/>
      <c r="I172" s="51"/>
      <c r="J172" s="51"/>
      <c r="K172" s="51">
        <f t="shared" ref="K172:K234" si="48">H172-J172</f>
        <v>0</v>
      </c>
      <c r="L172" s="52"/>
      <c r="M172" s="173">
        <f t="shared" si="32"/>
        <v>0</v>
      </c>
      <c r="N172" s="170"/>
    </row>
    <row r="173" spans="1:14" ht="25.5" hidden="1">
      <c r="A173" s="32"/>
      <c r="B173" s="49" t="s">
        <v>331</v>
      </c>
      <c r="C173" s="24" t="s">
        <v>332</v>
      </c>
      <c r="D173" s="31"/>
      <c r="E173" s="31"/>
      <c r="F173" s="31"/>
      <c r="G173" s="51"/>
      <c r="H173" s="51"/>
      <c r="I173" s="51"/>
      <c r="J173" s="51"/>
      <c r="K173" s="51">
        <f t="shared" si="48"/>
        <v>0</v>
      </c>
      <c r="L173" s="52"/>
      <c r="M173" s="173">
        <f t="shared" si="32"/>
        <v>0</v>
      </c>
      <c r="N173" s="170"/>
    </row>
    <row r="174" spans="1:14" ht="15.75" hidden="1" customHeight="1">
      <c r="A174" s="32"/>
      <c r="B174" s="49" t="s">
        <v>333</v>
      </c>
      <c r="C174" s="24" t="s">
        <v>334</v>
      </c>
      <c r="D174" s="31"/>
      <c r="E174" s="31"/>
      <c r="F174" s="31"/>
      <c r="G174" s="51"/>
      <c r="H174" s="51"/>
      <c r="I174" s="51"/>
      <c r="J174" s="51"/>
      <c r="K174" s="51">
        <f t="shared" si="48"/>
        <v>0</v>
      </c>
      <c r="L174" s="52"/>
      <c r="M174" s="173">
        <f t="shared" si="32"/>
        <v>0</v>
      </c>
      <c r="N174" s="170"/>
    </row>
    <row r="175" spans="1:14" hidden="1">
      <c r="A175" s="32"/>
      <c r="B175" s="23" t="s">
        <v>335</v>
      </c>
      <c r="C175" s="24" t="s">
        <v>336</v>
      </c>
      <c r="D175" s="31"/>
      <c r="E175" s="31"/>
      <c r="F175" s="31"/>
      <c r="G175" s="51"/>
      <c r="H175" s="51"/>
      <c r="I175" s="51"/>
      <c r="J175" s="51"/>
      <c r="K175" s="51">
        <f t="shared" si="48"/>
        <v>0</v>
      </c>
      <c r="L175" s="52"/>
      <c r="M175" s="173">
        <f t="shared" si="32"/>
        <v>0</v>
      </c>
      <c r="N175" s="170"/>
    </row>
    <row r="176" spans="1:14" hidden="1">
      <c r="A176" s="54" t="s">
        <v>337</v>
      </c>
      <c r="B176" s="50"/>
      <c r="C176" s="20" t="s">
        <v>338</v>
      </c>
      <c r="D176" s="48"/>
      <c r="E176" s="48"/>
      <c r="F176" s="35">
        <f t="shared" ref="F176:L176" si="49">F177+F178+F179</f>
        <v>0</v>
      </c>
      <c r="G176" s="35">
        <f t="shared" si="49"/>
        <v>0</v>
      </c>
      <c r="H176" s="35">
        <f t="shared" si="49"/>
        <v>0</v>
      </c>
      <c r="I176" s="35">
        <f t="shared" si="49"/>
        <v>0</v>
      </c>
      <c r="J176" s="35">
        <f t="shared" si="49"/>
        <v>0</v>
      </c>
      <c r="K176" s="35">
        <f t="shared" si="49"/>
        <v>0</v>
      </c>
      <c r="L176" s="47">
        <f t="shared" si="49"/>
        <v>0</v>
      </c>
      <c r="M176" s="173">
        <f t="shared" si="32"/>
        <v>0</v>
      </c>
      <c r="N176" s="170"/>
    </row>
    <row r="177" spans="1:14" hidden="1">
      <c r="A177" s="32"/>
      <c r="B177" s="23" t="s">
        <v>339</v>
      </c>
      <c r="C177" s="24" t="s">
        <v>340</v>
      </c>
      <c r="D177" s="31"/>
      <c r="E177" s="31"/>
      <c r="F177" s="31"/>
      <c r="G177" s="51"/>
      <c r="H177" s="51"/>
      <c r="I177" s="51"/>
      <c r="J177" s="51"/>
      <c r="K177" s="51">
        <f t="shared" si="48"/>
        <v>0</v>
      </c>
      <c r="L177" s="52"/>
      <c r="M177" s="173">
        <f t="shared" si="32"/>
        <v>0</v>
      </c>
      <c r="N177" s="170"/>
    </row>
    <row r="178" spans="1:14" hidden="1">
      <c r="A178" s="32"/>
      <c r="B178" s="23" t="s">
        <v>341</v>
      </c>
      <c r="C178" s="24" t="s">
        <v>342</v>
      </c>
      <c r="D178" s="31"/>
      <c r="E178" s="31"/>
      <c r="F178" s="31"/>
      <c r="G178" s="51"/>
      <c r="H178" s="51"/>
      <c r="I178" s="51"/>
      <c r="J178" s="51"/>
      <c r="K178" s="51">
        <f t="shared" si="48"/>
        <v>0</v>
      </c>
      <c r="L178" s="52"/>
      <c r="M178" s="173">
        <f t="shared" ref="M178:M241" si="50">H178-I178</f>
        <v>0</v>
      </c>
      <c r="N178" s="170"/>
    </row>
    <row r="179" spans="1:14" hidden="1">
      <c r="A179" s="32"/>
      <c r="B179" s="23" t="s">
        <v>343</v>
      </c>
      <c r="C179" s="24" t="s">
        <v>344</v>
      </c>
      <c r="D179" s="31"/>
      <c r="E179" s="31"/>
      <c r="F179" s="31"/>
      <c r="G179" s="51"/>
      <c r="H179" s="51"/>
      <c r="I179" s="51"/>
      <c r="J179" s="51"/>
      <c r="K179" s="51">
        <f t="shared" si="48"/>
        <v>0</v>
      </c>
      <c r="L179" s="52"/>
      <c r="M179" s="173">
        <f t="shared" si="50"/>
        <v>0</v>
      </c>
      <c r="N179" s="170"/>
    </row>
    <row r="180" spans="1:14" s="17" customFormat="1" ht="33.75" customHeight="1">
      <c r="A180" s="229" t="s">
        <v>345</v>
      </c>
      <c r="B180" s="230"/>
      <c r="C180" s="15" t="s">
        <v>346</v>
      </c>
      <c r="D180" s="45"/>
      <c r="E180" s="45"/>
      <c r="F180" s="45">
        <f t="shared" ref="F180:L180" si="51">F182</f>
        <v>0</v>
      </c>
      <c r="G180" s="45">
        <f t="shared" si="51"/>
        <v>-175392</v>
      </c>
      <c r="H180" s="45">
        <f t="shared" si="51"/>
        <v>-175392</v>
      </c>
      <c r="I180" s="45">
        <f t="shared" si="51"/>
        <v>-175392</v>
      </c>
      <c r="J180" s="45">
        <f t="shared" si="51"/>
        <v>-175392</v>
      </c>
      <c r="K180" s="45">
        <f t="shared" si="51"/>
        <v>0</v>
      </c>
      <c r="L180" s="109">
        <f t="shared" si="51"/>
        <v>-853</v>
      </c>
      <c r="M180" s="173">
        <f t="shared" si="50"/>
        <v>0</v>
      </c>
      <c r="N180" s="170"/>
    </row>
    <row r="181" spans="1:14" s="17" customFormat="1" ht="27" customHeight="1">
      <c r="A181" s="231" t="s">
        <v>347</v>
      </c>
      <c r="B181" s="232"/>
      <c r="C181" s="104" t="s">
        <v>348</v>
      </c>
      <c r="D181" s="105"/>
      <c r="E181" s="105"/>
      <c r="F181" s="105">
        <f t="shared" ref="F181:L182" si="52">F182</f>
        <v>0</v>
      </c>
      <c r="G181" s="105">
        <f t="shared" si="52"/>
        <v>-175392</v>
      </c>
      <c r="H181" s="105">
        <f t="shared" si="52"/>
        <v>-175392</v>
      </c>
      <c r="I181" s="105">
        <f t="shared" si="52"/>
        <v>-175392</v>
      </c>
      <c r="J181" s="105">
        <f t="shared" si="52"/>
        <v>-175392</v>
      </c>
      <c r="K181" s="105">
        <f t="shared" si="52"/>
        <v>0</v>
      </c>
      <c r="L181" s="185">
        <f t="shared" si="52"/>
        <v>-853</v>
      </c>
      <c r="M181" s="173">
        <f t="shared" si="50"/>
        <v>0</v>
      </c>
      <c r="N181" s="170"/>
    </row>
    <row r="182" spans="1:14">
      <c r="A182" s="233" t="s">
        <v>486</v>
      </c>
      <c r="B182" s="234"/>
      <c r="C182" s="78" t="s">
        <v>349</v>
      </c>
      <c r="D182" s="31"/>
      <c r="E182" s="31"/>
      <c r="F182" s="51">
        <f t="shared" si="52"/>
        <v>0</v>
      </c>
      <c r="G182" s="51">
        <f t="shared" si="52"/>
        <v>-175392</v>
      </c>
      <c r="H182" s="51">
        <f t="shared" si="52"/>
        <v>-175392</v>
      </c>
      <c r="I182" s="51">
        <f t="shared" si="52"/>
        <v>-175392</v>
      </c>
      <c r="J182" s="51">
        <f t="shared" si="52"/>
        <v>-175392</v>
      </c>
      <c r="K182" s="51">
        <f t="shared" si="52"/>
        <v>0</v>
      </c>
      <c r="L182" s="52">
        <f t="shared" si="52"/>
        <v>-853</v>
      </c>
      <c r="M182" s="173">
        <f t="shared" si="50"/>
        <v>0</v>
      </c>
      <c r="N182" s="170"/>
    </row>
    <row r="183" spans="1:14">
      <c r="A183" s="235"/>
      <c r="B183" s="236"/>
      <c r="C183" s="78" t="s">
        <v>350</v>
      </c>
      <c r="D183" s="31"/>
      <c r="E183" s="31"/>
      <c r="F183" s="30">
        <f>'[1]51.1'!N58</f>
        <v>0</v>
      </c>
      <c r="G183" s="30">
        <f>'[1]51.1'!O58</f>
        <v>-175392</v>
      </c>
      <c r="H183" s="30">
        <f>'[1]51.1'!P58</f>
        <v>-175392</v>
      </c>
      <c r="I183" s="30">
        <f>'[1]51.1'!Q58</f>
        <v>-175392</v>
      </c>
      <c r="J183" s="30">
        <f>'[1]51.1'!R58</f>
        <v>-175392</v>
      </c>
      <c r="K183" s="30">
        <f>'[1]51.1'!S58</f>
        <v>0</v>
      </c>
      <c r="L183" s="79">
        <f>'[1]51.1'!T58</f>
        <v>-853</v>
      </c>
      <c r="M183" s="173">
        <f t="shared" si="50"/>
        <v>0</v>
      </c>
      <c r="N183" s="170"/>
    </row>
    <row r="184" spans="1:14" s="90" customFormat="1" ht="35.1" customHeight="1">
      <c r="A184" s="213" t="s">
        <v>351</v>
      </c>
      <c r="B184" s="214"/>
      <c r="C184" s="106"/>
      <c r="D184" s="107">
        <f>D185+D196+D210+D255+D272</f>
        <v>0</v>
      </c>
      <c r="E184" s="107">
        <f t="shared" ref="E184:L184" si="53">E185+E196+E210+E255+E272</f>
        <v>15000</v>
      </c>
      <c r="F184" s="107">
        <f t="shared" si="53"/>
        <v>0</v>
      </c>
      <c r="G184" s="107">
        <f t="shared" si="53"/>
        <v>15000</v>
      </c>
      <c r="H184" s="107">
        <f t="shared" si="53"/>
        <v>10543</v>
      </c>
      <c r="I184" s="107">
        <f t="shared" si="53"/>
        <v>10543</v>
      </c>
      <c r="J184" s="107">
        <f t="shared" si="53"/>
        <v>10543</v>
      </c>
      <c r="K184" s="107">
        <f t="shared" si="53"/>
        <v>0</v>
      </c>
      <c r="L184" s="108">
        <f t="shared" si="53"/>
        <v>571099</v>
      </c>
      <c r="M184" s="173">
        <f t="shared" si="50"/>
        <v>0</v>
      </c>
      <c r="N184" s="170"/>
    </row>
    <row r="185" spans="1:14" s="90" customFormat="1" ht="26.25" hidden="1" customHeight="1">
      <c r="A185" s="239" t="s">
        <v>352</v>
      </c>
      <c r="B185" s="240"/>
      <c r="C185" s="94" t="s">
        <v>353</v>
      </c>
      <c r="D185" s="45"/>
      <c r="E185" s="45"/>
      <c r="F185" s="45">
        <f t="shared" ref="F185:L185" si="54">F186</f>
        <v>0</v>
      </c>
      <c r="G185" s="45">
        <f t="shared" si="54"/>
        <v>0</v>
      </c>
      <c r="H185" s="45">
        <f t="shared" si="54"/>
        <v>0</v>
      </c>
      <c r="I185" s="45">
        <f t="shared" si="54"/>
        <v>0</v>
      </c>
      <c r="J185" s="45">
        <f t="shared" si="54"/>
        <v>0</v>
      </c>
      <c r="K185" s="45">
        <f t="shared" si="54"/>
        <v>0</v>
      </c>
      <c r="L185" s="109">
        <f t="shared" si="54"/>
        <v>0</v>
      </c>
      <c r="M185" s="173">
        <f t="shared" si="50"/>
        <v>0</v>
      </c>
      <c r="N185" s="170"/>
    </row>
    <row r="186" spans="1:14" ht="18" hidden="1" customHeight="1">
      <c r="A186" s="18" t="s">
        <v>354</v>
      </c>
      <c r="B186" s="34"/>
      <c r="C186" s="20" t="s">
        <v>281</v>
      </c>
      <c r="D186" s="81"/>
      <c r="E186" s="81"/>
      <c r="F186" s="81">
        <f>F209</f>
        <v>0</v>
      </c>
      <c r="G186" s="81">
        <f t="shared" ref="G186:L186" si="55">G209</f>
        <v>0</v>
      </c>
      <c r="H186" s="81">
        <f t="shared" si="55"/>
        <v>0</v>
      </c>
      <c r="I186" s="81">
        <f t="shared" si="55"/>
        <v>0</v>
      </c>
      <c r="J186" s="81">
        <f t="shared" si="55"/>
        <v>0</v>
      </c>
      <c r="K186" s="81">
        <f t="shared" si="55"/>
        <v>0</v>
      </c>
      <c r="L186" s="82">
        <f t="shared" si="55"/>
        <v>0</v>
      </c>
      <c r="M186" s="173">
        <f t="shared" si="50"/>
        <v>0</v>
      </c>
      <c r="N186" s="170"/>
    </row>
    <row r="187" spans="1:14" s="113" customFormat="1" ht="15" hidden="1" customHeight="1">
      <c r="A187" s="110"/>
      <c r="B187" s="33" t="s">
        <v>355</v>
      </c>
      <c r="C187" s="24" t="s">
        <v>356</v>
      </c>
      <c r="D187" s="31"/>
      <c r="E187" s="31"/>
      <c r="F187" s="31"/>
      <c r="G187" s="111"/>
      <c r="H187" s="111"/>
      <c r="I187" s="111"/>
      <c r="J187" s="111"/>
      <c r="K187" s="51">
        <f t="shared" si="48"/>
        <v>0</v>
      </c>
      <c r="L187" s="112"/>
      <c r="M187" s="173">
        <f t="shared" si="50"/>
        <v>0</v>
      </c>
      <c r="N187" s="170"/>
    </row>
    <row r="188" spans="1:14" s="118" customFormat="1" ht="32.25" hidden="1" customHeight="1">
      <c r="A188" s="114"/>
      <c r="B188" s="115" t="s">
        <v>357</v>
      </c>
      <c r="C188" s="87" t="s">
        <v>358</v>
      </c>
      <c r="D188" s="31"/>
      <c r="E188" s="31"/>
      <c r="F188" s="31"/>
      <c r="G188" s="116"/>
      <c r="H188" s="116"/>
      <c r="I188" s="116"/>
      <c r="J188" s="116"/>
      <c r="K188" s="51">
        <f t="shared" si="48"/>
        <v>0</v>
      </c>
      <c r="L188" s="117"/>
      <c r="M188" s="173">
        <f t="shared" si="50"/>
        <v>0</v>
      </c>
      <c r="N188" s="170"/>
    </row>
    <row r="189" spans="1:14" s="118" customFormat="1" ht="28.5" hidden="1" customHeight="1">
      <c r="A189" s="114"/>
      <c r="B189" s="115" t="s">
        <v>359</v>
      </c>
      <c r="C189" s="87" t="s">
        <v>360</v>
      </c>
      <c r="D189" s="31"/>
      <c r="E189" s="31"/>
      <c r="F189" s="31"/>
      <c r="G189" s="116"/>
      <c r="H189" s="116"/>
      <c r="I189" s="116"/>
      <c r="J189" s="116"/>
      <c r="K189" s="51">
        <f t="shared" si="48"/>
        <v>0</v>
      </c>
      <c r="L189" s="117"/>
      <c r="M189" s="173">
        <f t="shared" si="50"/>
        <v>0</v>
      </c>
      <c r="N189" s="170"/>
    </row>
    <row r="190" spans="1:14" s="118" customFormat="1" ht="29.25" hidden="1" customHeight="1">
      <c r="A190" s="114"/>
      <c r="B190" s="115" t="s">
        <v>361</v>
      </c>
      <c r="C190" s="87" t="s">
        <v>362</v>
      </c>
      <c r="D190" s="31"/>
      <c r="E190" s="31"/>
      <c r="F190" s="31"/>
      <c r="G190" s="116"/>
      <c r="H190" s="116"/>
      <c r="I190" s="116"/>
      <c r="J190" s="116"/>
      <c r="K190" s="51">
        <f t="shared" si="48"/>
        <v>0</v>
      </c>
      <c r="L190" s="117"/>
      <c r="M190" s="173">
        <f t="shared" si="50"/>
        <v>0</v>
      </c>
      <c r="N190" s="170"/>
    </row>
    <row r="191" spans="1:14" s="118" customFormat="1" ht="29.25" hidden="1" customHeight="1">
      <c r="A191" s="114"/>
      <c r="B191" s="115" t="s">
        <v>363</v>
      </c>
      <c r="C191" s="87" t="s">
        <v>364</v>
      </c>
      <c r="D191" s="31"/>
      <c r="E191" s="31"/>
      <c r="F191" s="31"/>
      <c r="G191" s="116"/>
      <c r="H191" s="116"/>
      <c r="I191" s="116"/>
      <c r="J191" s="116"/>
      <c r="K191" s="51">
        <f t="shared" si="48"/>
        <v>0</v>
      </c>
      <c r="L191" s="117"/>
      <c r="M191" s="173">
        <f t="shared" si="50"/>
        <v>0</v>
      </c>
      <c r="N191" s="170"/>
    </row>
    <row r="192" spans="1:14" s="118" customFormat="1" ht="30" hidden="1" customHeight="1">
      <c r="A192" s="114"/>
      <c r="B192" s="115" t="s">
        <v>365</v>
      </c>
      <c r="C192" s="87" t="s">
        <v>366</v>
      </c>
      <c r="D192" s="31"/>
      <c r="E192" s="31"/>
      <c r="F192" s="31"/>
      <c r="G192" s="116"/>
      <c r="H192" s="116"/>
      <c r="I192" s="116"/>
      <c r="J192" s="116"/>
      <c r="K192" s="51">
        <f t="shared" si="48"/>
        <v>0</v>
      </c>
      <c r="L192" s="117"/>
      <c r="M192" s="173">
        <f t="shared" si="50"/>
        <v>0</v>
      </c>
      <c r="N192" s="170"/>
    </row>
    <row r="193" spans="1:14" s="118" customFormat="1" ht="29.25" hidden="1" customHeight="1">
      <c r="A193" s="114"/>
      <c r="B193" s="115" t="s">
        <v>367</v>
      </c>
      <c r="C193" s="87" t="s">
        <v>368</v>
      </c>
      <c r="D193" s="31"/>
      <c r="E193" s="31"/>
      <c r="F193" s="31"/>
      <c r="G193" s="116"/>
      <c r="H193" s="116"/>
      <c r="I193" s="116"/>
      <c r="J193" s="116"/>
      <c r="K193" s="51">
        <f t="shared" si="48"/>
        <v>0</v>
      </c>
      <c r="L193" s="117"/>
      <c r="M193" s="173">
        <f t="shared" si="50"/>
        <v>0</v>
      </c>
      <c r="N193" s="170"/>
    </row>
    <row r="194" spans="1:14" s="118" customFormat="1" ht="32.25" hidden="1" customHeight="1">
      <c r="A194" s="114"/>
      <c r="B194" s="115" t="s">
        <v>369</v>
      </c>
      <c r="C194" s="87" t="s">
        <v>370</v>
      </c>
      <c r="D194" s="31"/>
      <c r="E194" s="31"/>
      <c r="F194" s="31"/>
      <c r="G194" s="116"/>
      <c r="H194" s="116"/>
      <c r="I194" s="116"/>
      <c r="J194" s="116"/>
      <c r="K194" s="51">
        <f t="shared" si="48"/>
        <v>0</v>
      </c>
      <c r="L194" s="117"/>
      <c r="M194" s="173">
        <f t="shared" si="50"/>
        <v>0</v>
      </c>
      <c r="N194" s="170"/>
    </row>
    <row r="195" spans="1:14" s="118" customFormat="1" ht="12.75" hidden="1" customHeight="1">
      <c r="A195" s="114"/>
      <c r="B195" s="115"/>
      <c r="C195" s="87"/>
      <c r="D195" s="31"/>
      <c r="E195" s="31"/>
      <c r="F195" s="31"/>
      <c r="G195" s="119"/>
      <c r="H195" s="119"/>
      <c r="I195" s="119"/>
      <c r="J195" s="119"/>
      <c r="K195" s="51">
        <f t="shared" si="48"/>
        <v>0</v>
      </c>
      <c r="L195" s="120"/>
      <c r="M195" s="173">
        <f t="shared" si="50"/>
        <v>0</v>
      </c>
      <c r="N195" s="170"/>
    </row>
    <row r="196" spans="1:14" ht="17.25" hidden="1" customHeight="1">
      <c r="A196" s="92" t="s">
        <v>278</v>
      </c>
      <c r="B196" s="121"/>
      <c r="C196" s="94" t="s">
        <v>353</v>
      </c>
      <c r="D196" s="122"/>
      <c r="E196" s="122"/>
      <c r="F196" s="122">
        <f t="shared" ref="F196:L196" si="56">F197</f>
        <v>0</v>
      </c>
      <c r="G196" s="122">
        <f t="shared" si="56"/>
        <v>0</v>
      </c>
      <c r="H196" s="122">
        <f t="shared" si="56"/>
        <v>0</v>
      </c>
      <c r="I196" s="122">
        <f t="shared" si="56"/>
        <v>0</v>
      </c>
      <c r="J196" s="122">
        <f t="shared" si="56"/>
        <v>0</v>
      </c>
      <c r="K196" s="122">
        <f t="shared" si="56"/>
        <v>0</v>
      </c>
      <c r="L196" s="123">
        <f t="shared" si="56"/>
        <v>0</v>
      </c>
      <c r="M196" s="173">
        <f t="shared" si="50"/>
        <v>0</v>
      </c>
      <c r="N196" s="170"/>
    </row>
    <row r="197" spans="1:14" ht="26.25" hidden="1" customHeight="1">
      <c r="A197" s="221" t="s">
        <v>371</v>
      </c>
      <c r="B197" s="241"/>
      <c r="C197" s="20" t="s">
        <v>281</v>
      </c>
      <c r="D197" s="81"/>
      <c r="E197" s="81"/>
      <c r="F197" s="81">
        <f t="shared" ref="F197:L197" si="57">F198+F199+F200+F201+F202+F203+F204+F205+F206+F207+F208</f>
        <v>0</v>
      </c>
      <c r="G197" s="81">
        <f t="shared" si="57"/>
        <v>0</v>
      </c>
      <c r="H197" s="81">
        <f t="shared" si="57"/>
        <v>0</v>
      </c>
      <c r="I197" s="81">
        <f t="shared" si="57"/>
        <v>0</v>
      </c>
      <c r="J197" s="81">
        <f t="shared" si="57"/>
        <v>0</v>
      </c>
      <c r="K197" s="81">
        <f t="shared" si="57"/>
        <v>0</v>
      </c>
      <c r="L197" s="82">
        <f t="shared" si="57"/>
        <v>0</v>
      </c>
      <c r="M197" s="173">
        <f t="shared" si="50"/>
        <v>0</v>
      </c>
      <c r="N197" s="170"/>
    </row>
    <row r="198" spans="1:14" ht="13.5" hidden="1" customHeight="1">
      <c r="A198" s="32"/>
      <c r="B198" s="23" t="s">
        <v>372</v>
      </c>
      <c r="C198" s="24" t="s">
        <v>373</v>
      </c>
      <c r="D198" s="31"/>
      <c r="E198" s="31"/>
      <c r="F198" s="31"/>
      <c r="G198" s="51"/>
      <c r="H198" s="51"/>
      <c r="I198" s="51"/>
      <c r="J198" s="51"/>
      <c r="K198" s="51">
        <f t="shared" si="48"/>
        <v>0</v>
      </c>
      <c r="L198" s="52"/>
      <c r="M198" s="173">
        <f t="shared" si="50"/>
        <v>0</v>
      </c>
      <c r="N198" s="170"/>
    </row>
    <row r="199" spans="1:14" ht="15.75" hidden="1" customHeight="1">
      <c r="A199" s="32"/>
      <c r="B199" s="23" t="s">
        <v>374</v>
      </c>
      <c r="C199" s="24" t="s">
        <v>375</v>
      </c>
      <c r="D199" s="31"/>
      <c r="E199" s="31"/>
      <c r="F199" s="31"/>
      <c r="G199" s="51"/>
      <c r="H199" s="51"/>
      <c r="I199" s="51"/>
      <c r="J199" s="51"/>
      <c r="K199" s="51">
        <f t="shared" si="48"/>
        <v>0</v>
      </c>
      <c r="L199" s="52"/>
      <c r="M199" s="173">
        <f t="shared" si="50"/>
        <v>0</v>
      </c>
      <c r="N199" s="170"/>
    </row>
    <row r="200" spans="1:14" ht="15.75" hidden="1" customHeight="1">
      <c r="A200" s="32"/>
      <c r="B200" s="23" t="s">
        <v>376</v>
      </c>
      <c r="C200" s="24" t="s">
        <v>377</v>
      </c>
      <c r="D200" s="31"/>
      <c r="E200" s="31"/>
      <c r="F200" s="31"/>
      <c r="G200" s="51"/>
      <c r="H200" s="51"/>
      <c r="I200" s="51"/>
      <c r="J200" s="51"/>
      <c r="K200" s="51">
        <f t="shared" si="48"/>
        <v>0</v>
      </c>
      <c r="L200" s="52"/>
      <c r="M200" s="173">
        <f t="shared" si="50"/>
        <v>0</v>
      </c>
      <c r="N200" s="170"/>
    </row>
    <row r="201" spans="1:14" ht="15.75" hidden="1" customHeight="1">
      <c r="A201" s="32"/>
      <c r="B201" s="23" t="s">
        <v>378</v>
      </c>
      <c r="C201" s="24" t="s">
        <v>379</v>
      </c>
      <c r="D201" s="31"/>
      <c r="E201" s="31"/>
      <c r="F201" s="31"/>
      <c r="G201" s="51"/>
      <c r="H201" s="51"/>
      <c r="I201" s="51"/>
      <c r="J201" s="51"/>
      <c r="K201" s="51">
        <f t="shared" si="48"/>
        <v>0</v>
      </c>
      <c r="L201" s="52"/>
      <c r="M201" s="173">
        <f t="shared" si="50"/>
        <v>0</v>
      </c>
      <c r="N201" s="170"/>
    </row>
    <row r="202" spans="1:14" ht="26.25" hidden="1" customHeight="1">
      <c r="A202" s="32"/>
      <c r="B202" s="49" t="s">
        <v>380</v>
      </c>
      <c r="C202" s="24" t="s">
        <v>381</v>
      </c>
      <c r="D202" s="31"/>
      <c r="E202" s="31"/>
      <c r="F202" s="31"/>
      <c r="G202" s="51"/>
      <c r="H202" s="51"/>
      <c r="I202" s="51"/>
      <c r="J202" s="51"/>
      <c r="K202" s="51">
        <f t="shared" si="48"/>
        <v>0</v>
      </c>
      <c r="L202" s="52"/>
      <c r="M202" s="173">
        <f t="shared" si="50"/>
        <v>0</v>
      </c>
      <c r="N202" s="170"/>
    </row>
    <row r="203" spans="1:14" ht="13.5" hidden="1" customHeight="1">
      <c r="A203" s="124"/>
      <c r="B203" s="23" t="s">
        <v>382</v>
      </c>
      <c r="C203" s="24" t="s">
        <v>383</v>
      </c>
      <c r="D203" s="31"/>
      <c r="E203" s="31"/>
      <c r="F203" s="31"/>
      <c r="G203" s="51"/>
      <c r="H203" s="51"/>
      <c r="I203" s="51"/>
      <c r="J203" s="51"/>
      <c r="K203" s="51">
        <f t="shared" si="48"/>
        <v>0</v>
      </c>
      <c r="L203" s="52"/>
      <c r="M203" s="173">
        <f t="shared" si="50"/>
        <v>0</v>
      </c>
      <c r="N203" s="170"/>
    </row>
    <row r="204" spans="1:14" ht="13.5" hidden="1" customHeight="1">
      <c r="A204" s="124"/>
      <c r="B204" s="23" t="s">
        <v>384</v>
      </c>
      <c r="C204" s="24" t="s">
        <v>385</v>
      </c>
      <c r="D204" s="31"/>
      <c r="E204" s="31"/>
      <c r="F204" s="31"/>
      <c r="G204" s="51"/>
      <c r="H204" s="51"/>
      <c r="I204" s="51"/>
      <c r="J204" s="51"/>
      <c r="K204" s="51">
        <f t="shared" si="48"/>
        <v>0</v>
      </c>
      <c r="L204" s="52"/>
      <c r="M204" s="173">
        <f t="shared" si="50"/>
        <v>0</v>
      </c>
      <c r="N204" s="170"/>
    </row>
    <row r="205" spans="1:14" ht="13.5" hidden="1" customHeight="1">
      <c r="A205" s="124"/>
      <c r="B205" s="33" t="s">
        <v>284</v>
      </c>
      <c r="C205" s="24" t="s">
        <v>285</v>
      </c>
      <c r="D205" s="31"/>
      <c r="E205" s="31"/>
      <c r="F205" s="31"/>
      <c r="G205" s="51"/>
      <c r="H205" s="51"/>
      <c r="I205" s="51"/>
      <c r="J205" s="51"/>
      <c r="K205" s="51">
        <f t="shared" si="48"/>
        <v>0</v>
      </c>
      <c r="L205" s="52"/>
      <c r="M205" s="173">
        <f t="shared" si="50"/>
        <v>0</v>
      </c>
      <c r="N205" s="170"/>
    </row>
    <row r="206" spans="1:14" ht="13.5" hidden="1" customHeight="1">
      <c r="A206" s="124"/>
      <c r="B206" s="33" t="s">
        <v>386</v>
      </c>
      <c r="C206" s="24" t="s">
        <v>387</v>
      </c>
      <c r="D206" s="31"/>
      <c r="E206" s="31"/>
      <c r="F206" s="31"/>
      <c r="G206" s="51"/>
      <c r="H206" s="51"/>
      <c r="I206" s="51"/>
      <c r="J206" s="51"/>
      <c r="K206" s="51">
        <f t="shared" si="48"/>
        <v>0</v>
      </c>
      <c r="L206" s="52"/>
      <c r="M206" s="173">
        <f t="shared" si="50"/>
        <v>0</v>
      </c>
      <c r="N206" s="170"/>
    </row>
    <row r="207" spans="1:14" ht="13.5" hidden="1" customHeight="1">
      <c r="A207" s="124"/>
      <c r="B207" s="33" t="s">
        <v>388</v>
      </c>
      <c r="C207" s="24" t="s">
        <v>389</v>
      </c>
      <c r="D207" s="31"/>
      <c r="E207" s="31"/>
      <c r="F207" s="31"/>
      <c r="G207" s="51"/>
      <c r="H207" s="51"/>
      <c r="I207" s="51"/>
      <c r="J207" s="51"/>
      <c r="K207" s="51">
        <f t="shared" si="48"/>
        <v>0</v>
      </c>
      <c r="L207" s="52"/>
      <c r="M207" s="173">
        <f t="shared" si="50"/>
        <v>0</v>
      </c>
      <c r="N207" s="170"/>
    </row>
    <row r="208" spans="1:14" ht="28.5" hidden="1" customHeight="1">
      <c r="A208" s="124"/>
      <c r="B208" s="86" t="s">
        <v>390</v>
      </c>
      <c r="C208" s="24" t="s">
        <v>391</v>
      </c>
      <c r="D208" s="31"/>
      <c r="E208" s="31"/>
      <c r="F208" s="31"/>
      <c r="G208" s="51"/>
      <c r="H208" s="51"/>
      <c r="I208" s="51"/>
      <c r="J208" s="51"/>
      <c r="K208" s="51">
        <f t="shared" si="48"/>
        <v>0</v>
      </c>
      <c r="L208" s="52"/>
      <c r="M208" s="173">
        <f t="shared" si="50"/>
        <v>0</v>
      </c>
      <c r="N208" s="170"/>
    </row>
    <row r="209" spans="1:14" ht="13.5" hidden="1" customHeight="1">
      <c r="A209" s="124"/>
      <c r="B209" s="33"/>
      <c r="C209" s="24" t="s">
        <v>383</v>
      </c>
      <c r="D209" s="31"/>
      <c r="E209" s="31"/>
      <c r="F209" s="31">
        <f>'[1]51.1'!N63</f>
        <v>0</v>
      </c>
      <c r="G209" s="31">
        <f>'[1]51.1'!O63</f>
        <v>0</v>
      </c>
      <c r="H209" s="31">
        <f>'[1]51.1'!P63</f>
        <v>0</v>
      </c>
      <c r="I209" s="31">
        <f>'[1]51.1'!Q63</f>
        <v>0</v>
      </c>
      <c r="J209" s="31">
        <f>'[1]51.1'!R63</f>
        <v>0</v>
      </c>
      <c r="K209" s="31">
        <f>'[1]51.1'!S63</f>
        <v>0</v>
      </c>
      <c r="L209" s="36">
        <f>'[1]51.1'!T63</f>
        <v>0</v>
      </c>
      <c r="M209" s="173">
        <f t="shared" si="50"/>
        <v>0</v>
      </c>
      <c r="N209" s="170"/>
    </row>
    <row r="210" spans="1:14" ht="39.75" customHeight="1">
      <c r="A210" s="242" t="s">
        <v>392</v>
      </c>
      <c r="B210" s="243"/>
      <c r="C210" s="125">
        <v>58</v>
      </c>
      <c r="D210" s="126">
        <f t="shared" ref="D210:L210" si="58">D211+D215+D219+D223+D227+D231+D235+D239+D243+D247+D251</f>
        <v>0</v>
      </c>
      <c r="E210" s="126">
        <f t="shared" si="58"/>
        <v>0</v>
      </c>
      <c r="F210" s="127">
        <f t="shared" si="58"/>
        <v>0</v>
      </c>
      <c r="G210" s="76">
        <f t="shared" si="58"/>
        <v>0</v>
      </c>
      <c r="H210" s="127">
        <f t="shared" si="58"/>
        <v>0</v>
      </c>
      <c r="I210" s="127">
        <f t="shared" si="58"/>
        <v>0</v>
      </c>
      <c r="J210" s="127">
        <f t="shared" si="58"/>
        <v>0</v>
      </c>
      <c r="K210" s="127">
        <f t="shared" si="58"/>
        <v>0</v>
      </c>
      <c r="L210" s="77">
        <f t="shared" si="58"/>
        <v>49835</v>
      </c>
      <c r="M210" s="173">
        <f t="shared" si="50"/>
        <v>0</v>
      </c>
      <c r="N210" s="170"/>
    </row>
    <row r="211" spans="1:14" ht="13.5" hidden="1" customHeight="1">
      <c r="A211" s="244" t="s">
        <v>393</v>
      </c>
      <c r="B211" s="245"/>
      <c r="C211" s="20" t="s">
        <v>394</v>
      </c>
      <c r="D211" s="35"/>
      <c r="E211" s="35"/>
      <c r="F211" s="35">
        <f t="shared" ref="F211:L211" si="59">F212+F213+F214</f>
        <v>0</v>
      </c>
      <c r="G211" s="35">
        <f t="shared" si="59"/>
        <v>0</v>
      </c>
      <c r="H211" s="35">
        <f t="shared" si="59"/>
        <v>0</v>
      </c>
      <c r="I211" s="35">
        <f t="shared" si="59"/>
        <v>0</v>
      </c>
      <c r="J211" s="35">
        <f t="shared" si="59"/>
        <v>0</v>
      </c>
      <c r="K211" s="35">
        <f t="shared" si="59"/>
        <v>0</v>
      </c>
      <c r="L211" s="47">
        <f t="shared" si="59"/>
        <v>0</v>
      </c>
      <c r="M211" s="173">
        <f t="shared" si="50"/>
        <v>0</v>
      </c>
      <c r="N211" s="170"/>
    </row>
    <row r="212" spans="1:14" ht="13.5" hidden="1" customHeight="1">
      <c r="A212" s="91"/>
      <c r="B212" s="128" t="s">
        <v>395</v>
      </c>
      <c r="C212" s="129" t="s">
        <v>396</v>
      </c>
      <c r="D212" s="31"/>
      <c r="E212" s="31"/>
      <c r="F212" s="31"/>
      <c r="G212" s="51"/>
      <c r="H212" s="51"/>
      <c r="I212" s="51"/>
      <c r="J212" s="51"/>
      <c r="K212" s="51">
        <f t="shared" si="48"/>
        <v>0</v>
      </c>
      <c r="L212" s="52"/>
      <c r="M212" s="173">
        <f t="shared" si="50"/>
        <v>0</v>
      </c>
      <c r="N212" s="170"/>
    </row>
    <row r="213" spans="1:14" ht="13.5" hidden="1" customHeight="1">
      <c r="A213" s="91"/>
      <c r="B213" s="128" t="s">
        <v>397</v>
      </c>
      <c r="C213" s="129" t="s">
        <v>398</v>
      </c>
      <c r="D213" s="31"/>
      <c r="E213" s="31"/>
      <c r="F213" s="31"/>
      <c r="G213" s="51"/>
      <c r="H213" s="51"/>
      <c r="I213" s="51"/>
      <c r="J213" s="51"/>
      <c r="K213" s="51">
        <f t="shared" si="48"/>
        <v>0</v>
      </c>
      <c r="L213" s="52"/>
      <c r="M213" s="173">
        <f t="shared" si="50"/>
        <v>0</v>
      </c>
      <c r="N213" s="170"/>
    </row>
    <row r="214" spans="1:14" ht="13.5" hidden="1" customHeight="1">
      <c r="A214" s="91"/>
      <c r="B214" s="128" t="s">
        <v>399</v>
      </c>
      <c r="C214" s="129" t="s">
        <v>400</v>
      </c>
      <c r="D214" s="31"/>
      <c r="E214" s="31"/>
      <c r="F214" s="31"/>
      <c r="G214" s="51"/>
      <c r="H214" s="51"/>
      <c r="I214" s="51"/>
      <c r="J214" s="51"/>
      <c r="K214" s="51">
        <f t="shared" si="48"/>
        <v>0</v>
      </c>
      <c r="L214" s="52"/>
      <c r="M214" s="173">
        <f t="shared" si="50"/>
        <v>0</v>
      </c>
      <c r="N214" s="170"/>
    </row>
    <row r="215" spans="1:14" ht="13.5" hidden="1" customHeight="1">
      <c r="A215" s="246" t="s">
        <v>401</v>
      </c>
      <c r="B215" s="247"/>
      <c r="C215" s="130" t="s">
        <v>402</v>
      </c>
      <c r="D215" s="35"/>
      <c r="E215" s="35"/>
      <c r="F215" s="35">
        <f t="shared" ref="F215:L215" si="60">F216+F217+F218</f>
        <v>0</v>
      </c>
      <c r="G215" s="35">
        <f t="shared" si="60"/>
        <v>0</v>
      </c>
      <c r="H215" s="35">
        <f t="shared" si="60"/>
        <v>0</v>
      </c>
      <c r="I215" s="35">
        <f t="shared" si="60"/>
        <v>0</v>
      </c>
      <c r="J215" s="35">
        <f t="shared" si="60"/>
        <v>0</v>
      </c>
      <c r="K215" s="35">
        <f t="shared" si="60"/>
        <v>0</v>
      </c>
      <c r="L215" s="47">
        <f t="shared" si="60"/>
        <v>0</v>
      </c>
      <c r="M215" s="173">
        <f t="shared" si="50"/>
        <v>0</v>
      </c>
      <c r="N215" s="170"/>
    </row>
    <row r="216" spans="1:14" ht="13.5" hidden="1" customHeight="1">
      <c r="A216" s="91"/>
      <c r="B216" s="128" t="s">
        <v>395</v>
      </c>
      <c r="C216" s="129" t="s">
        <v>403</v>
      </c>
      <c r="D216" s="31"/>
      <c r="E216" s="31"/>
      <c r="F216" s="31"/>
      <c r="G216" s="51"/>
      <c r="H216" s="51"/>
      <c r="I216" s="51"/>
      <c r="J216" s="51"/>
      <c r="K216" s="51">
        <f t="shared" si="48"/>
        <v>0</v>
      </c>
      <c r="L216" s="52"/>
      <c r="M216" s="173">
        <f t="shared" si="50"/>
        <v>0</v>
      </c>
      <c r="N216" s="170"/>
    </row>
    <row r="217" spans="1:14" ht="13.5" hidden="1" customHeight="1">
      <c r="A217" s="91"/>
      <c r="B217" s="128" t="s">
        <v>397</v>
      </c>
      <c r="C217" s="129" t="s">
        <v>404</v>
      </c>
      <c r="D217" s="31"/>
      <c r="E217" s="31"/>
      <c r="F217" s="31"/>
      <c r="G217" s="51"/>
      <c r="H217" s="51"/>
      <c r="I217" s="51"/>
      <c r="J217" s="51"/>
      <c r="K217" s="51">
        <f t="shared" si="48"/>
        <v>0</v>
      </c>
      <c r="L217" s="52"/>
      <c r="M217" s="173">
        <f t="shared" si="50"/>
        <v>0</v>
      </c>
      <c r="N217" s="170"/>
    </row>
    <row r="218" spans="1:14" ht="13.5" hidden="1" customHeight="1">
      <c r="A218" s="91"/>
      <c r="B218" s="128" t="s">
        <v>399</v>
      </c>
      <c r="C218" s="129" t="s">
        <v>405</v>
      </c>
      <c r="D218" s="31"/>
      <c r="E218" s="31"/>
      <c r="F218" s="31"/>
      <c r="G218" s="51"/>
      <c r="H218" s="51"/>
      <c r="I218" s="51"/>
      <c r="J218" s="51"/>
      <c r="K218" s="51">
        <f t="shared" si="48"/>
        <v>0</v>
      </c>
      <c r="L218" s="52"/>
      <c r="M218" s="173">
        <f t="shared" si="50"/>
        <v>0</v>
      </c>
      <c r="N218" s="170"/>
    </row>
    <row r="219" spans="1:14" ht="13.5" hidden="1" customHeight="1">
      <c r="A219" s="246" t="s">
        <v>406</v>
      </c>
      <c r="B219" s="247"/>
      <c r="C219" s="130" t="s">
        <v>407</v>
      </c>
      <c r="D219" s="35"/>
      <c r="E219" s="35"/>
      <c r="F219" s="35">
        <f t="shared" ref="F219:L219" si="61">F220+F221+F222</f>
        <v>0</v>
      </c>
      <c r="G219" s="35">
        <f t="shared" si="61"/>
        <v>0</v>
      </c>
      <c r="H219" s="35">
        <f t="shared" si="61"/>
        <v>0</v>
      </c>
      <c r="I219" s="35">
        <f t="shared" si="61"/>
        <v>0</v>
      </c>
      <c r="J219" s="35">
        <f t="shared" si="61"/>
        <v>0</v>
      </c>
      <c r="K219" s="35">
        <f t="shared" si="61"/>
        <v>0</v>
      </c>
      <c r="L219" s="47">
        <f t="shared" si="61"/>
        <v>0</v>
      </c>
      <c r="M219" s="173">
        <f t="shared" si="50"/>
        <v>0</v>
      </c>
      <c r="N219" s="170"/>
    </row>
    <row r="220" spans="1:14" ht="13.5" hidden="1" customHeight="1">
      <c r="A220" s="91"/>
      <c r="B220" s="128" t="s">
        <v>395</v>
      </c>
      <c r="C220" s="129" t="s">
        <v>408</v>
      </c>
      <c r="D220" s="31"/>
      <c r="E220" s="31"/>
      <c r="F220" s="31"/>
      <c r="G220" s="51"/>
      <c r="H220" s="51"/>
      <c r="I220" s="51"/>
      <c r="J220" s="51"/>
      <c r="K220" s="51">
        <f t="shared" si="48"/>
        <v>0</v>
      </c>
      <c r="L220" s="52"/>
      <c r="M220" s="173">
        <f t="shared" si="50"/>
        <v>0</v>
      </c>
      <c r="N220" s="170"/>
    </row>
    <row r="221" spans="1:14" ht="13.5" hidden="1" customHeight="1">
      <c r="A221" s="91"/>
      <c r="B221" s="128" t="s">
        <v>397</v>
      </c>
      <c r="C221" s="129" t="s">
        <v>409</v>
      </c>
      <c r="D221" s="31"/>
      <c r="E221" s="31"/>
      <c r="F221" s="31"/>
      <c r="G221" s="51"/>
      <c r="H221" s="51"/>
      <c r="I221" s="51"/>
      <c r="J221" s="51"/>
      <c r="K221" s="51">
        <f t="shared" si="48"/>
        <v>0</v>
      </c>
      <c r="L221" s="52"/>
      <c r="M221" s="173">
        <f t="shared" si="50"/>
        <v>0</v>
      </c>
      <c r="N221" s="170"/>
    </row>
    <row r="222" spans="1:14" ht="13.5" hidden="1" customHeight="1">
      <c r="A222" s="91"/>
      <c r="B222" s="128" t="s">
        <v>399</v>
      </c>
      <c r="C222" s="129" t="s">
        <v>410</v>
      </c>
      <c r="D222" s="31"/>
      <c r="E222" s="31"/>
      <c r="F222" s="31"/>
      <c r="G222" s="51"/>
      <c r="H222" s="51"/>
      <c r="I222" s="51"/>
      <c r="J222" s="51"/>
      <c r="K222" s="51">
        <f t="shared" si="48"/>
        <v>0</v>
      </c>
      <c r="L222" s="52"/>
      <c r="M222" s="173">
        <f t="shared" si="50"/>
        <v>0</v>
      </c>
      <c r="N222" s="170"/>
    </row>
    <row r="223" spans="1:14" ht="13.5" hidden="1" customHeight="1">
      <c r="A223" s="246" t="s">
        <v>411</v>
      </c>
      <c r="B223" s="247"/>
      <c r="C223" s="130" t="s">
        <v>412</v>
      </c>
      <c r="D223" s="35"/>
      <c r="E223" s="35"/>
      <c r="F223" s="35">
        <f t="shared" ref="F223:L223" si="62">F224+F225+F226</f>
        <v>0</v>
      </c>
      <c r="G223" s="35">
        <f t="shared" si="62"/>
        <v>0</v>
      </c>
      <c r="H223" s="35">
        <f t="shared" si="62"/>
        <v>0</v>
      </c>
      <c r="I223" s="35">
        <f t="shared" si="62"/>
        <v>0</v>
      </c>
      <c r="J223" s="35">
        <f t="shared" si="62"/>
        <v>0</v>
      </c>
      <c r="K223" s="35">
        <f t="shared" si="62"/>
        <v>0</v>
      </c>
      <c r="L223" s="47">
        <f t="shared" si="62"/>
        <v>0</v>
      </c>
      <c r="M223" s="173">
        <f t="shared" si="50"/>
        <v>0</v>
      </c>
      <c r="N223" s="170"/>
    </row>
    <row r="224" spans="1:14" ht="13.5" hidden="1" customHeight="1">
      <c r="A224" s="91"/>
      <c r="B224" s="128" t="s">
        <v>395</v>
      </c>
      <c r="C224" s="129" t="s">
        <v>413</v>
      </c>
      <c r="D224" s="31"/>
      <c r="E224" s="31"/>
      <c r="F224" s="31"/>
      <c r="G224" s="51"/>
      <c r="H224" s="51"/>
      <c r="I224" s="51"/>
      <c r="J224" s="51"/>
      <c r="K224" s="51">
        <f t="shared" si="48"/>
        <v>0</v>
      </c>
      <c r="L224" s="52"/>
      <c r="M224" s="173">
        <f t="shared" si="50"/>
        <v>0</v>
      </c>
      <c r="N224" s="170"/>
    </row>
    <row r="225" spans="1:14" ht="13.5" hidden="1" customHeight="1">
      <c r="A225" s="91"/>
      <c r="B225" s="128" t="s">
        <v>397</v>
      </c>
      <c r="C225" s="129" t="s">
        <v>414</v>
      </c>
      <c r="D225" s="31"/>
      <c r="E225" s="31"/>
      <c r="F225" s="31"/>
      <c r="G225" s="51"/>
      <c r="H225" s="51"/>
      <c r="I225" s="51"/>
      <c r="J225" s="51"/>
      <c r="K225" s="51">
        <f t="shared" si="48"/>
        <v>0</v>
      </c>
      <c r="L225" s="52"/>
      <c r="M225" s="173">
        <f t="shared" si="50"/>
        <v>0</v>
      </c>
      <c r="N225" s="170"/>
    </row>
    <row r="226" spans="1:14" ht="13.5" hidden="1" customHeight="1">
      <c r="A226" s="91"/>
      <c r="B226" s="128" t="s">
        <v>399</v>
      </c>
      <c r="C226" s="129" t="s">
        <v>415</v>
      </c>
      <c r="D226" s="31"/>
      <c r="E226" s="31"/>
      <c r="F226" s="31"/>
      <c r="G226" s="51"/>
      <c r="H226" s="51"/>
      <c r="I226" s="51"/>
      <c r="J226" s="51"/>
      <c r="K226" s="51">
        <f t="shared" si="48"/>
        <v>0</v>
      </c>
      <c r="L226" s="52"/>
      <c r="M226" s="173">
        <f t="shared" si="50"/>
        <v>0</v>
      </c>
      <c r="N226" s="170"/>
    </row>
    <row r="227" spans="1:14" ht="13.5" hidden="1" customHeight="1">
      <c r="A227" s="246" t="s">
        <v>416</v>
      </c>
      <c r="B227" s="247"/>
      <c r="C227" s="130" t="s">
        <v>417</v>
      </c>
      <c r="D227" s="35"/>
      <c r="E227" s="35"/>
      <c r="F227" s="35">
        <f t="shared" ref="F227:L227" si="63">F228+F229+F230</f>
        <v>0</v>
      </c>
      <c r="G227" s="35">
        <f t="shared" si="63"/>
        <v>0</v>
      </c>
      <c r="H227" s="35">
        <f t="shared" si="63"/>
        <v>0</v>
      </c>
      <c r="I227" s="35">
        <f t="shared" si="63"/>
        <v>0</v>
      </c>
      <c r="J227" s="35">
        <f t="shared" si="63"/>
        <v>0</v>
      </c>
      <c r="K227" s="35">
        <f t="shared" si="63"/>
        <v>0</v>
      </c>
      <c r="L227" s="47">
        <f t="shared" si="63"/>
        <v>0</v>
      </c>
      <c r="M227" s="173">
        <f t="shared" si="50"/>
        <v>0</v>
      </c>
      <c r="N227" s="170"/>
    </row>
    <row r="228" spans="1:14" ht="13.5" hidden="1" customHeight="1">
      <c r="A228" s="91"/>
      <c r="B228" s="128" t="s">
        <v>395</v>
      </c>
      <c r="C228" s="129" t="s">
        <v>418</v>
      </c>
      <c r="D228" s="31"/>
      <c r="E228" s="31"/>
      <c r="F228" s="31"/>
      <c r="G228" s="51"/>
      <c r="H228" s="51"/>
      <c r="I228" s="51"/>
      <c r="J228" s="51"/>
      <c r="K228" s="51">
        <f t="shared" si="48"/>
        <v>0</v>
      </c>
      <c r="L228" s="52"/>
      <c r="M228" s="173">
        <f t="shared" si="50"/>
        <v>0</v>
      </c>
      <c r="N228" s="170"/>
    </row>
    <row r="229" spans="1:14" ht="13.5" hidden="1" customHeight="1">
      <c r="A229" s="91"/>
      <c r="B229" s="128" t="s">
        <v>397</v>
      </c>
      <c r="C229" s="129" t="s">
        <v>419</v>
      </c>
      <c r="D229" s="31"/>
      <c r="E229" s="31"/>
      <c r="F229" s="31"/>
      <c r="G229" s="51"/>
      <c r="H229" s="51"/>
      <c r="I229" s="51"/>
      <c r="J229" s="51"/>
      <c r="K229" s="51">
        <f t="shared" si="48"/>
        <v>0</v>
      </c>
      <c r="L229" s="52"/>
      <c r="M229" s="173">
        <f t="shared" si="50"/>
        <v>0</v>
      </c>
      <c r="N229" s="170"/>
    </row>
    <row r="230" spans="1:14" ht="13.5" hidden="1" customHeight="1">
      <c r="A230" s="91"/>
      <c r="B230" s="128" t="s">
        <v>399</v>
      </c>
      <c r="C230" s="129" t="s">
        <v>420</v>
      </c>
      <c r="D230" s="31"/>
      <c r="E230" s="31"/>
      <c r="F230" s="31"/>
      <c r="G230" s="51"/>
      <c r="H230" s="51"/>
      <c r="I230" s="51"/>
      <c r="J230" s="51"/>
      <c r="K230" s="51">
        <f t="shared" si="48"/>
        <v>0</v>
      </c>
      <c r="L230" s="52"/>
      <c r="M230" s="173">
        <f t="shared" si="50"/>
        <v>0</v>
      </c>
      <c r="N230" s="170"/>
    </row>
    <row r="231" spans="1:14" ht="13.5" hidden="1" customHeight="1">
      <c r="A231" s="246" t="s">
        <v>421</v>
      </c>
      <c r="B231" s="247"/>
      <c r="C231" s="130" t="s">
        <v>422</v>
      </c>
      <c r="D231" s="35"/>
      <c r="E231" s="35"/>
      <c r="F231" s="35">
        <f t="shared" ref="F231:L231" si="64">F232+F233+F234</f>
        <v>0</v>
      </c>
      <c r="G231" s="35">
        <f t="shared" si="64"/>
        <v>0</v>
      </c>
      <c r="H231" s="35">
        <f t="shared" si="64"/>
        <v>0</v>
      </c>
      <c r="I231" s="35">
        <f t="shared" si="64"/>
        <v>0</v>
      </c>
      <c r="J231" s="35">
        <f t="shared" si="64"/>
        <v>0</v>
      </c>
      <c r="K231" s="35">
        <f t="shared" si="64"/>
        <v>0</v>
      </c>
      <c r="L231" s="47">
        <f t="shared" si="64"/>
        <v>0</v>
      </c>
      <c r="M231" s="173">
        <f t="shared" si="50"/>
        <v>0</v>
      </c>
      <c r="N231" s="170"/>
    </row>
    <row r="232" spans="1:14" ht="13.5" hidden="1" customHeight="1">
      <c r="A232" s="91"/>
      <c r="B232" s="128" t="s">
        <v>395</v>
      </c>
      <c r="C232" s="129" t="s">
        <v>423</v>
      </c>
      <c r="D232" s="31"/>
      <c r="E232" s="31"/>
      <c r="F232" s="31"/>
      <c r="G232" s="51"/>
      <c r="H232" s="51"/>
      <c r="I232" s="51"/>
      <c r="J232" s="51"/>
      <c r="K232" s="51">
        <f t="shared" si="48"/>
        <v>0</v>
      </c>
      <c r="L232" s="52"/>
      <c r="M232" s="173">
        <f t="shared" si="50"/>
        <v>0</v>
      </c>
      <c r="N232" s="170"/>
    </row>
    <row r="233" spans="1:14" ht="13.5" hidden="1" customHeight="1">
      <c r="A233" s="91"/>
      <c r="B233" s="128" t="s">
        <v>397</v>
      </c>
      <c r="C233" s="129" t="s">
        <v>424</v>
      </c>
      <c r="D233" s="31"/>
      <c r="E233" s="31"/>
      <c r="F233" s="31"/>
      <c r="G233" s="51"/>
      <c r="H233" s="51"/>
      <c r="I233" s="51"/>
      <c r="J233" s="51"/>
      <c r="K233" s="51">
        <f t="shared" si="48"/>
        <v>0</v>
      </c>
      <c r="L233" s="52"/>
      <c r="M233" s="173">
        <f t="shared" si="50"/>
        <v>0</v>
      </c>
      <c r="N233" s="170"/>
    </row>
    <row r="234" spans="1:14" ht="13.5" hidden="1" customHeight="1">
      <c r="A234" s="91"/>
      <c r="B234" s="128" t="s">
        <v>399</v>
      </c>
      <c r="C234" s="129" t="s">
        <v>425</v>
      </c>
      <c r="D234" s="31"/>
      <c r="E234" s="31"/>
      <c r="F234" s="31"/>
      <c r="G234" s="51"/>
      <c r="H234" s="51"/>
      <c r="I234" s="51"/>
      <c r="J234" s="51"/>
      <c r="K234" s="51">
        <f t="shared" si="48"/>
        <v>0</v>
      </c>
      <c r="L234" s="52"/>
      <c r="M234" s="173">
        <f t="shared" si="50"/>
        <v>0</v>
      </c>
      <c r="N234" s="170"/>
    </row>
    <row r="235" spans="1:14" ht="13.5" hidden="1" customHeight="1">
      <c r="A235" s="246" t="s">
        <v>426</v>
      </c>
      <c r="B235" s="247"/>
      <c r="C235" s="130" t="s">
        <v>427</v>
      </c>
      <c r="D235" s="35"/>
      <c r="E235" s="35"/>
      <c r="F235" s="35">
        <f t="shared" ref="F235:L235" si="65">F236+F237+F238</f>
        <v>0</v>
      </c>
      <c r="G235" s="35">
        <f t="shared" si="65"/>
        <v>0</v>
      </c>
      <c r="H235" s="35">
        <f t="shared" si="65"/>
        <v>0</v>
      </c>
      <c r="I235" s="35">
        <f t="shared" si="65"/>
        <v>0</v>
      </c>
      <c r="J235" s="35">
        <f t="shared" si="65"/>
        <v>0</v>
      </c>
      <c r="K235" s="35">
        <f t="shared" si="65"/>
        <v>0</v>
      </c>
      <c r="L235" s="47">
        <f t="shared" si="65"/>
        <v>0</v>
      </c>
      <c r="M235" s="173">
        <f t="shared" si="50"/>
        <v>0</v>
      </c>
      <c r="N235" s="170"/>
    </row>
    <row r="236" spans="1:14" ht="13.5" hidden="1" customHeight="1">
      <c r="A236" s="91"/>
      <c r="B236" s="128" t="s">
        <v>395</v>
      </c>
      <c r="C236" s="129" t="s">
        <v>428</v>
      </c>
      <c r="D236" s="31"/>
      <c r="E236" s="31"/>
      <c r="F236" s="31"/>
      <c r="G236" s="51"/>
      <c r="H236" s="51"/>
      <c r="I236" s="51"/>
      <c r="J236" s="51"/>
      <c r="K236" s="51">
        <f t="shared" ref="K236:K273" si="66">H236-J236</f>
        <v>0</v>
      </c>
      <c r="L236" s="52"/>
      <c r="M236" s="173">
        <f t="shared" si="50"/>
        <v>0</v>
      </c>
      <c r="N236" s="170"/>
    </row>
    <row r="237" spans="1:14" ht="13.5" hidden="1" customHeight="1">
      <c r="A237" s="91"/>
      <c r="B237" s="128" t="s">
        <v>397</v>
      </c>
      <c r="C237" s="129" t="s">
        <v>429</v>
      </c>
      <c r="D237" s="31"/>
      <c r="E237" s="31"/>
      <c r="F237" s="31"/>
      <c r="G237" s="51"/>
      <c r="H237" s="51"/>
      <c r="I237" s="51"/>
      <c r="J237" s="51"/>
      <c r="K237" s="51">
        <f t="shared" si="66"/>
        <v>0</v>
      </c>
      <c r="L237" s="52"/>
      <c r="M237" s="173">
        <f t="shared" si="50"/>
        <v>0</v>
      </c>
      <c r="N237" s="170"/>
    </row>
    <row r="238" spans="1:14" ht="13.5" hidden="1" customHeight="1">
      <c r="A238" s="91"/>
      <c r="B238" s="128" t="s">
        <v>399</v>
      </c>
      <c r="C238" s="129" t="s">
        <v>430</v>
      </c>
      <c r="D238" s="31"/>
      <c r="E238" s="31"/>
      <c r="F238" s="31"/>
      <c r="G238" s="51"/>
      <c r="H238" s="51"/>
      <c r="I238" s="51"/>
      <c r="J238" s="51"/>
      <c r="K238" s="51">
        <f t="shared" si="66"/>
        <v>0</v>
      </c>
      <c r="L238" s="52"/>
      <c r="M238" s="173">
        <f t="shared" si="50"/>
        <v>0</v>
      </c>
      <c r="N238" s="170"/>
    </row>
    <row r="239" spans="1:14" ht="13.5" hidden="1" customHeight="1">
      <c r="A239" s="237" t="s">
        <v>431</v>
      </c>
      <c r="B239" s="238"/>
      <c r="C239" s="130" t="s">
        <v>432</v>
      </c>
      <c r="D239" s="35"/>
      <c r="E239" s="35"/>
      <c r="F239" s="35">
        <f t="shared" ref="F239:L239" si="67">F240+F241+F242</f>
        <v>0</v>
      </c>
      <c r="G239" s="35">
        <f t="shared" si="67"/>
        <v>0</v>
      </c>
      <c r="H239" s="35">
        <f t="shared" si="67"/>
        <v>0</v>
      </c>
      <c r="I239" s="35">
        <f t="shared" si="67"/>
        <v>0</v>
      </c>
      <c r="J239" s="35">
        <f t="shared" si="67"/>
        <v>0</v>
      </c>
      <c r="K239" s="35">
        <f t="shared" si="67"/>
        <v>0</v>
      </c>
      <c r="L239" s="47">
        <f t="shared" si="67"/>
        <v>0</v>
      </c>
      <c r="M239" s="173">
        <f t="shared" si="50"/>
        <v>0</v>
      </c>
      <c r="N239" s="170"/>
    </row>
    <row r="240" spans="1:14" ht="13.5" hidden="1" customHeight="1">
      <c r="A240" s="131"/>
      <c r="B240" s="132" t="s">
        <v>433</v>
      </c>
      <c r="C240" s="133" t="s">
        <v>434</v>
      </c>
      <c r="D240" s="31"/>
      <c r="E240" s="31"/>
      <c r="F240" s="31"/>
      <c r="G240" s="51"/>
      <c r="H240" s="51"/>
      <c r="I240" s="51"/>
      <c r="J240" s="51"/>
      <c r="K240" s="51">
        <f t="shared" si="66"/>
        <v>0</v>
      </c>
      <c r="L240" s="52"/>
      <c r="M240" s="173">
        <f t="shared" si="50"/>
        <v>0</v>
      </c>
      <c r="N240" s="170"/>
    </row>
    <row r="241" spans="1:14" ht="13.5" hidden="1" customHeight="1">
      <c r="A241" s="131"/>
      <c r="B241" s="132" t="s">
        <v>435</v>
      </c>
      <c r="C241" s="133" t="s">
        <v>436</v>
      </c>
      <c r="D241" s="31"/>
      <c r="E241" s="31"/>
      <c r="F241" s="31"/>
      <c r="G241" s="51"/>
      <c r="H241" s="51"/>
      <c r="I241" s="51"/>
      <c r="J241" s="51"/>
      <c r="K241" s="51">
        <f t="shared" si="66"/>
        <v>0</v>
      </c>
      <c r="L241" s="52"/>
      <c r="M241" s="173">
        <f t="shared" si="50"/>
        <v>0</v>
      </c>
      <c r="N241" s="170"/>
    </row>
    <row r="242" spans="1:14" ht="13.5" hidden="1" customHeight="1">
      <c r="A242" s="131"/>
      <c r="B242" s="132" t="s">
        <v>437</v>
      </c>
      <c r="C242" s="133" t="s">
        <v>438</v>
      </c>
      <c r="D242" s="31"/>
      <c r="E242" s="31"/>
      <c r="F242" s="31"/>
      <c r="G242" s="51"/>
      <c r="H242" s="51"/>
      <c r="I242" s="51"/>
      <c r="J242" s="51"/>
      <c r="K242" s="51">
        <f t="shared" si="66"/>
        <v>0</v>
      </c>
      <c r="L242" s="52"/>
      <c r="M242" s="173">
        <f t="shared" ref="M242:M274" si="68">H242-I242</f>
        <v>0</v>
      </c>
      <c r="N242" s="170"/>
    </row>
    <row r="243" spans="1:14" ht="13.5" hidden="1" customHeight="1">
      <c r="A243" s="237" t="s">
        <v>439</v>
      </c>
      <c r="B243" s="238"/>
      <c r="C243" s="130" t="s">
        <v>440</v>
      </c>
      <c r="D243" s="35"/>
      <c r="E243" s="35"/>
      <c r="F243" s="35">
        <f t="shared" ref="F243:L243" si="69">F244+F245+F246</f>
        <v>0</v>
      </c>
      <c r="G243" s="35">
        <f t="shared" si="69"/>
        <v>0</v>
      </c>
      <c r="H243" s="35">
        <f t="shared" si="69"/>
        <v>0</v>
      </c>
      <c r="I243" s="35">
        <f t="shared" si="69"/>
        <v>0</v>
      </c>
      <c r="J243" s="35">
        <f t="shared" si="69"/>
        <v>0</v>
      </c>
      <c r="K243" s="35">
        <f t="shared" si="69"/>
        <v>0</v>
      </c>
      <c r="L243" s="47">
        <f t="shared" si="69"/>
        <v>0</v>
      </c>
      <c r="M243" s="173">
        <f t="shared" si="68"/>
        <v>0</v>
      </c>
      <c r="N243" s="170"/>
    </row>
    <row r="244" spans="1:14" ht="13.5" hidden="1" customHeight="1">
      <c r="A244" s="131"/>
      <c r="B244" s="132" t="s">
        <v>433</v>
      </c>
      <c r="C244" s="133" t="s">
        <v>441</v>
      </c>
      <c r="D244" s="31"/>
      <c r="E244" s="31"/>
      <c r="F244" s="31"/>
      <c r="G244" s="51"/>
      <c r="H244" s="51"/>
      <c r="I244" s="51"/>
      <c r="J244" s="51"/>
      <c r="K244" s="51">
        <f t="shared" si="66"/>
        <v>0</v>
      </c>
      <c r="L244" s="52"/>
      <c r="M244" s="173">
        <f t="shared" si="68"/>
        <v>0</v>
      </c>
      <c r="N244" s="170"/>
    </row>
    <row r="245" spans="1:14" ht="13.5" hidden="1" customHeight="1">
      <c r="A245" s="131"/>
      <c r="B245" s="132" t="s">
        <v>442</v>
      </c>
      <c r="C245" s="133" t="s">
        <v>443</v>
      </c>
      <c r="D245" s="31"/>
      <c r="E245" s="31"/>
      <c r="F245" s="31"/>
      <c r="G245" s="51"/>
      <c r="H245" s="51"/>
      <c r="I245" s="51"/>
      <c r="J245" s="51"/>
      <c r="K245" s="51">
        <f t="shared" si="66"/>
        <v>0</v>
      </c>
      <c r="L245" s="52"/>
      <c r="M245" s="173">
        <f t="shared" si="68"/>
        <v>0</v>
      </c>
      <c r="N245" s="170"/>
    </row>
    <row r="246" spans="1:14" ht="13.5" hidden="1" customHeight="1">
      <c r="A246" s="131"/>
      <c r="B246" s="132" t="s">
        <v>437</v>
      </c>
      <c r="C246" s="133" t="s">
        <v>444</v>
      </c>
      <c r="D246" s="31"/>
      <c r="E246" s="31"/>
      <c r="F246" s="31"/>
      <c r="G246" s="51"/>
      <c r="H246" s="51"/>
      <c r="I246" s="51"/>
      <c r="J246" s="51"/>
      <c r="K246" s="51">
        <f t="shared" si="66"/>
        <v>0</v>
      </c>
      <c r="L246" s="52"/>
      <c r="M246" s="173">
        <f t="shared" si="68"/>
        <v>0</v>
      </c>
      <c r="N246" s="170"/>
    </row>
    <row r="247" spans="1:14" ht="13.5" hidden="1" customHeight="1">
      <c r="A247" s="252" t="s">
        <v>445</v>
      </c>
      <c r="B247" s="253"/>
      <c r="C247" s="130" t="s">
        <v>446</v>
      </c>
      <c r="D247" s="35"/>
      <c r="E247" s="35"/>
      <c r="F247" s="35">
        <f t="shared" ref="F247:L247" si="70">F248+F249+F250</f>
        <v>0</v>
      </c>
      <c r="G247" s="35">
        <f t="shared" si="70"/>
        <v>0</v>
      </c>
      <c r="H247" s="35">
        <f t="shared" si="70"/>
        <v>0</v>
      </c>
      <c r="I247" s="35">
        <f t="shared" si="70"/>
        <v>0</v>
      </c>
      <c r="J247" s="35">
        <f t="shared" si="70"/>
        <v>0</v>
      </c>
      <c r="K247" s="35">
        <f t="shared" si="70"/>
        <v>0</v>
      </c>
      <c r="L247" s="47">
        <f t="shared" si="70"/>
        <v>0</v>
      </c>
      <c r="M247" s="173">
        <f t="shared" si="68"/>
        <v>0</v>
      </c>
      <c r="N247" s="170"/>
    </row>
    <row r="248" spans="1:14" ht="13.5" hidden="1" customHeight="1">
      <c r="A248" s="134"/>
      <c r="B248" s="132" t="s">
        <v>433</v>
      </c>
      <c r="C248" s="133" t="s">
        <v>447</v>
      </c>
      <c r="D248" s="31"/>
      <c r="E248" s="31"/>
      <c r="F248" s="31"/>
      <c r="G248" s="51"/>
      <c r="H248" s="51"/>
      <c r="I248" s="51"/>
      <c r="J248" s="51"/>
      <c r="K248" s="51">
        <f t="shared" si="66"/>
        <v>0</v>
      </c>
      <c r="L248" s="52"/>
      <c r="M248" s="173">
        <f t="shared" si="68"/>
        <v>0</v>
      </c>
      <c r="N248" s="170"/>
    </row>
    <row r="249" spans="1:14" ht="13.5" hidden="1" customHeight="1">
      <c r="A249" s="134"/>
      <c r="B249" s="132" t="s">
        <v>442</v>
      </c>
      <c r="C249" s="133" t="s">
        <v>448</v>
      </c>
      <c r="D249" s="31"/>
      <c r="E249" s="31"/>
      <c r="F249" s="31"/>
      <c r="G249" s="51"/>
      <c r="H249" s="51"/>
      <c r="I249" s="51"/>
      <c r="J249" s="51"/>
      <c r="K249" s="51">
        <f t="shared" si="66"/>
        <v>0</v>
      </c>
      <c r="L249" s="52"/>
      <c r="M249" s="173">
        <f t="shared" si="68"/>
        <v>0</v>
      </c>
      <c r="N249" s="170"/>
    </row>
    <row r="250" spans="1:14" ht="13.5" hidden="1" customHeight="1">
      <c r="A250" s="134"/>
      <c r="B250" s="132" t="s">
        <v>437</v>
      </c>
      <c r="C250" s="133" t="s">
        <v>449</v>
      </c>
      <c r="D250" s="31"/>
      <c r="E250" s="31"/>
      <c r="F250" s="31"/>
      <c r="G250" s="51"/>
      <c r="H250" s="51"/>
      <c r="I250" s="51"/>
      <c r="J250" s="51"/>
      <c r="K250" s="51">
        <f t="shared" si="66"/>
        <v>0</v>
      </c>
      <c r="L250" s="52"/>
      <c r="M250" s="173">
        <f t="shared" si="68"/>
        <v>0</v>
      </c>
      <c r="N250" s="170"/>
    </row>
    <row r="251" spans="1:14" ht="13.5" customHeight="1">
      <c r="A251" s="252"/>
      <c r="B251" s="253"/>
      <c r="C251" s="130" t="s">
        <v>489</v>
      </c>
      <c r="D251" s="35">
        <f t="shared" ref="D251:L251" si="71">D252+D253+D254</f>
        <v>0</v>
      </c>
      <c r="E251" s="35">
        <f t="shared" si="71"/>
        <v>0</v>
      </c>
      <c r="F251" s="35">
        <f t="shared" si="71"/>
        <v>0</v>
      </c>
      <c r="G251" s="35">
        <f t="shared" si="71"/>
        <v>0</v>
      </c>
      <c r="H251" s="35">
        <f t="shared" si="71"/>
        <v>0</v>
      </c>
      <c r="I251" s="35">
        <f t="shared" si="71"/>
        <v>0</v>
      </c>
      <c r="J251" s="35">
        <f t="shared" si="71"/>
        <v>0</v>
      </c>
      <c r="K251" s="35">
        <f t="shared" si="71"/>
        <v>0</v>
      </c>
      <c r="L251" s="47">
        <f t="shared" si="71"/>
        <v>49835</v>
      </c>
      <c r="M251" s="173">
        <f t="shared" si="68"/>
        <v>0</v>
      </c>
      <c r="N251" s="170"/>
    </row>
    <row r="252" spans="1:14" ht="13.5" customHeight="1">
      <c r="A252" s="134"/>
      <c r="B252" s="132" t="s">
        <v>433</v>
      </c>
      <c r="C252" s="133" t="s">
        <v>482</v>
      </c>
      <c r="D252" s="31">
        <f t="shared" ref="D252:E254" si="72">F252</f>
        <v>0</v>
      </c>
      <c r="E252" s="31">
        <f t="shared" si="72"/>
        <v>0</v>
      </c>
      <c r="F252" s="31">
        <f>'[1]51,035'!N13+'[1]51,035'!N23</f>
        <v>0</v>
      </c>
      <c r="G252" s="31">
        <f>'[1]51,035'!O13+'[1]51,035'!O23</f>
        <v>0</v>
      </c>
      <c r="H252" s="31">
        <f>'[1]51,035'!P13+'[1]51,035'!P23</f>
        <v>0</v>
      </c>
      <c r="I252" s="31">
        <f>'[1]51,035'!Q13+'[1]51,035'!Q23</f>
        <v>0</v>
      </c>
      <c r="J252" s="31">
        <f>'[1]51,035'!R13+'[1]51,035'!R23</f>
        <v>0</v>
      </c>
      <c r="K252" s="31">
        <f>'[1]51,035'!S13+'[1]51,035'!S23</f>
        <v>0</v>
      </c>
      <c r="L252" s="36">
        <f>'[1]51,035'!T13+'[1]51,035'!T23</f>
        <v>2248</v>
      </c>
      <c r="M252" s="173">
        <f t="shared" si="68"/>
        <v>0</v>
      </c>
      <c r="N252" s="170"/>
    </row>
    <row r="253" spans="1:14" ht="13.5" customHeight="1">
      <c r="A253" s="134"/>
      <c r="B253" s="132" t="s">
        <v>442</v>
      </c>
      <c r="C253" s="133" t="s">
        <v>483</v>
      </c>
      <c r="D253" s="31">
        <f t="shared" si="72"/>
        <v>0</v>
      </c>
      <c r="E253" s="31">
        <f t="shared" si="72"/>
        <v>0</v>
      </c>
      <c r="F253" s="31">
        <f>'[1]51.1'!N66+'[1]51,035'!N14+'[1]51,035'!N24</f>
        <v>0</v>
      </c>
      <c r="G253" s="31">
        <f>'[1]51.1'!O66+'[1]51,035'!O14+'[1]51,035'!O24</f>
        <v>0</v>
      </c>
      <c r="H253" s="31">
        <f>'[1]51.1'!P66+'[1]51,035'!P14+'[1]51,035'!P24</f>
        <v>0</v>
      </c>
      <c r="I253" s="31">
        <f>'[1]51.1'!Q66+'[1]51,035'!Q14+'[1]51,035'!Q24</f>
        <v>0</v>
      </c>
      <c r="J253" s="31">
        <f>'[1]51.1'!R66+'[1]51,035'!R14+'[1]51,035'!R24</f>
        <v>0</v>
      </c>
      <c r="K253" s="31">
        <f>'[1]51.1'!S66+'[1]51,035'!S14+'[1]51,035'!S24</f>
        <v>0</v>
      </c>
      <c r="L253" s="36">
        <f>'[1]51.1'!T66+'[1]51,035'!T14+'[1]51,035'!T24</f>
        <v>47587</v>
      </c>
      <c r="M253" s="173">
        <f t="shared" si="68"/>
        <v>0</v>
      </c>
      <c r="N253" s="170"/>
    </row>
    <row r="254" spans="1:14" ht="13.5" customHeight="1">
      <c r="A254" s="134"/>
      <c r="B254" s="132" t="s">
        <v>437</v>
      </c>
      <c r="C254" s="133" t="s">
        <v>484</v>
      </c>
      <c r="D254" s="31">
        <f t="shared" si="72"/>
        <v>0</v>
      </c>
      <c r="E254" s="31">
        <f t="shared" si="72"/>
        <v>0</v>
      </c>
      <c r="F254" s="31">
        <f>'[1]51,035'!N15+'[1]51,035'!N25</f>
        <v>0</v>
      </c>
      <c r="G254" s="31">
        <f>'[1]51,035'!O15+'[1]51,035'!O25</f>
        <v>0</v>
      </c>
      <c r="H254" s="31">
        <f>'[1]51,035'!P15+'[1]51,035'!P25</f>
        <v>0</v>
      </c>
      <c r="I254" s="31">
        <f>'[1]51,035'!Q15+'[1]51,035'!Q25</f>
        <v>0</v>
      </c>
      <c r="J254" s="31">
        <f>'[1]51,035'!R15+'[1]51,035'!R25</f>
        <v>0</v>
      </c>
      <c r="K254" s="31">
        <f>'[1]51,035'!S15+'[1]51,035'!S25</f>
        <v>0</v>
      </c>
      <c r="L254" s="36">
        <f>'[1]51,035'!T15+'[1]51,035'!T25</f>
        <v>0</v>
      </c>
      <c r="M254" s="173">
        <f t="shared" si="68"/>
        <v>0</v>
      </c>
      <c r="N254" s="170"/>
    </row>
    <row r="255" spans="1:14" ht="15.75" customHeight="1">
      <c r="A255" s="135" t="s">
        <v>450</v>
      </c>
      <c r="B255" s="136"/>
      <c r="C255" s="11" t="s">
        <v>451</v>
      </c>
      <c r="D255" s="137">
        <f t="shared" ref="D255:L255" si="73">D256+D266+D270</f>
        <v>0</v>
      </c>
      <c r="E255" s="137">
        <f t="shared" si="73"/>
        <v>15000</v>
      </c>
      <c r="F255" s="137">
        <f t="shared" si="73"/>
        <v>0</v>
      </c>
      <c r="G255" s="137">
        <f t="shared" si="73"/>
        <v>15000</v>
      </c>
      <c r="H255" s="137">
        <f t="shared" si="73"/>
        <v>10543</v>
      </c>
      <c r="I255" s="137">
        <f t="shared" si="73"/>
        <v>10543</v>
      </c>
      <c r="J255" s="137">
        <f t="shared" si="73"/>
        <v>10543</v>
      </c>
      <c r="K255" s="137">
        <f t="shared" si="73"/>
        <v>0</v>
      </c>
      <c r="L255" s="138">
        <f t="shared" si="73"/>
        <v>521264</v>
      </c>
      <c r="M255" s="173">
        <f t="shared" si="68"/>
        <v>0</v>
      </c>
      <c r="N255" s="170"/>
    </row>
    <row r="256" spans="1:14">
      <c r="A256" s="139" t="s">
        <v>452</v>
      </c>
      <c r="B256" s="140"/>
      <c r="C256" s="141">
        <v>71</v>
      </c>
      <c r="D256" s="76">
        <f t="shared" ref="D256:L256" si="74">D257+D262+D264</f>
        <v>0</v>
      </c>
      <c r="E256" s="76">
        <f t="shared" si="74"/>
        <v>15000</v>
      </c>
      <c r="F256" s="76">
        <f t="shared" si="74"/>
        <v>0</v>
      </c>
      <c r="G256" s="76">
        <f t="shared" si="74"/>
        <v>15000</v>
      </c>
      <c r="H256" s="76">
        <f t="shared" si="74"/>
        <v>10543</v>
      </c>
      <c r="I256" s="76">
        <f t="shared" si="74"/>
        <v>10543</v>
      </c>
      <c r="J256" s="76">
        <f t="shared" si="74"/>
        <v>10543</v>
      </c>
      <c r="K256" s="76">
        <f t="shared" si="74"/>
        <v>0</v>
      </c>
      <c r="L256" s="77">
        <f t="shared" si="74"/>
        <v>521264</v>
      </c>
      <c r="M256" s="173">
        <f t="shared" si="68"/>
        <v>0</v>
      </c>
      <c r="N256" s="170"/>
    </row>
    <row r="257" spans="1:14">
      <c r="A257" s="18" t="s">
        <v>453</v>
      </c>
      <c r="B257" s="38"/>
      <c r="C257" s="142" t="s">
        <v>454</v>
      </c>
      <c r="D257" s="35">
        <f t="shared" ref="D257:L257" si="75">D258+D259+D260+D261</f>
        <v>0</v>
      </c>
      <c r="E257" s="35">
        <f t="shared" si="75"/>
        <v>15000</v>
      </c>
      <c r="F257" s="35">
        <f t="shared" si="75"/>
        <v>0</v>
      </c>
      <c r="G257" s="35">
        <f t="shared" si="75"/>
        <v>15000</v>
      </c>
      <c r="H257" s="35">
        <f t="shared" si="75"/>
        <v>10543</v>
      </c>
      <c r="I257" s="35">
        <f>H257</f>
        <v>10543</v>
      </c>
      <c r="J257" s="35">
        <f t="shared" si="75"/>
        <v>10543</v>
      </c>
      <c r="K257" s="35">
        <f t="shared" si="75"/>
        <v>0</v>
      </c>
      <c r="L257" s="47">
        <f t="shared" si="75"/>
        <v>521264</v>
      </c>
      <c r="M257" s="173">
        <f t="shared" si="68"/>
        <v>0</v>
      </c>
      <c r="N257" s="170"/>
    </row>
    <row r="258" spans="1:14">
      <c r="A258" s="32"/>
      <c r="B258" s="33" t="s">
        <v>455</v>
      </c>
      <c r="C258" s="67" t="s">
        <v>456</v>
      </c>
      <c r="D258" s="31">
        <f>F258</f>
        <v>0</v>
      </c>
      <c r="E258" s="31"/>
      <c r="F258" s="31">
        <f>G258</f>
        <v>0</v>
      </c>
      <c r="G258" s="51"/>
      <c r="H258" s="51"/>
      <c r="I258" s="31">
        <f>'[1]51.1'!O79</f>
        <v>0</v>
      </c>
      <c r="J258" s="51"/>
      <c r="K258" s="51">
        <f t="shared" si="66"/>
        <v>0</v>
      </c>
      <c r="L258" s="52"/>
      <c r="M258" s="173">
        <f t="shared" si="68"/>
        <v>0</v>
      </c>
      <c r="N258" s="170"/>
    </row>
    <row r="259" spans="1:14" ht="25.5">
      <c r="A259" s="143"/>
      <c r="B259" s="49" t="s">
        <v>457</v>
      </c>
      <c r="C259" s="67" t="s">
        <v>458</v>
      </c>
      <c r="D259" s="31">
        <f>F259</f>
        <v>0</v>
      </c>
      <c r="E259" s="31">
        <f>G259</f>
        <v>15000</v>
      </c>
      <c r="F259" s="31">
        <f>'[1]51.1'!N70</f>
        <v>0</v>
      </c>
      <c r="G259" s="31">
        <f>'[1]51.1'!O70</f>
        <v>15000</v>
      </c>
      <c r="H259" s="31">
        <f>'[1]51.1'!P70</f>
        <v>10543</v>
      </c>
      <c r="I259" s="31">
        <f>'[1]51.1'!Q70</f>
        <v>10543</v>
      </c>
      <c r="J259" s="31">
        <f>'[1]51.1'!R70</f>
        <v>10543</v>
      </c>
      <c r="K259" s="31">
        <f>'[1]51.1'!S70</f>
        <v>0</v>
      </c>
      <c r="L259" s="36">
        <f>'[1]51.1'!T70</f>
        <v>476819</v>
      </c>
      <c r="M259" s="173">
        <f t="shared" si="68"/>
        <v>0</v>
      </c>
      <c r="N259" s="170"/>
    </row>
    <row r="260" spans="1:14">
      <c r="A260" s="32"/>
      <c r="B260" s="23" t="s">
        <v>459</v>
      </c>
      <c r="C260" s="67" t="s">
        <v>460</v>
      </c>
      <c r="D260" s="31">
        <f>F260</f>
        <v>0</v>
      </c>
      <c r="E260" s="31"/>
      <c r="F260" s="31">
        <f>G260</f>
        <v>0</v>
      </c>
      <c r="G260" s="31">
        <f>'[1]51.1'!M81</f>
        <v>0</v>
      </c>
      <c r="H260" s="31">
        <f>'[1]51.1'!N81</f>
        <v>0</v>
      </c>
      <c r="I260" s="31">
        <f>'[1]51.1'!O81</f>
        <v>0</v>
      </c>
      <c r="J260" s="31">
        <f>'[1]51.1'!P81</f>
        <v>0</v>
      </c>
      <c r="K260" s="31">
        <f>'[1]51.1'!Q81</f>
        <v>0</v>
      </c>
      <c r="L260" s="36">
        <f>'[1]51.1'!T71</f>
        <v>455</v>
      </c>
      <c r="M260" s="173">
        <f t="shared" si="68"/>
        <v>0</v>
      </c>
      <c r="N260" s="170"/>
    </row>
    <row r="261" spans="1:14">
      <c r="A261" s="32"/>
      <c r="B261" s="23" t="s">
        <v>461</v>
      </c>
      <c r="C261" s="67" t="s">
        <v>462</v>
      </c>
      <c r="D261" s="31">
        <f>F261</f>
        <v>0</v>
      </c>
      <c r="E261" s="31"/>
      <c r="F261" s="31">
        <f>'[1]51.1'!N72</f>
        <v>0</v>
      </c>
      <c r="G261" s="31">
        <f>'[1]51.1'!O72</f>
        <v>0</v>
      </c>
      <c r="H261" s="31">
        <f>'[1]51.1'!P72</f>
        <v>0</v>
      </c>
      <c r="I261" s="31">
        <f>'[1]51.1'!Q72</f>
        <v>0</v>
      </c>
      <c r="J261" s="31">
        <f>'[1]51.1'!R72</f>
        <v>0</v>
      </c>
      <c r="K261" s="31">
        <f>'[1]51.1'!S72</f>
        <v>0</v>
      </c>
      <c r="L261" s="36">
        <f>'[1]51.1'!T72</f>
        <v>43990</v>
      </c>
      <c r="M261" s="173">
        <f t="shared" si="68"/>
        <v>0</v>
      </c>
      <c r="N261" s="170"/>
    </row>
    <row r="262" spans="1:14" hidden="1">
      <c r="A262" s="18" t="s">
        <v>463</v>
      </c>
      <c r="B262" s="19"/>
      <c r="C262" s="142" t="s">
        <v>464</v>
      </c>
      <c r="D262" s="35"/>
      <c r="E262" s="35"/>
      <c r="F262" s="35">
        <f t="shared" ref="F262:L262" si="76">F263</f>
        <v>0</v>
      </c>
      <c r="G262" s="35">
        <f t="shared" si="76"/>
        <v>0</v>
      </c>
      <c r="H262" s="35">
        <f t="shared" si="76"/>
        <v>0</v>
      </c>
      <c r="I262" s="35">
        <f t="shared" si="76"/>
        <v>0</v>
      </c>
      <c r="J262" s="35">
        <f t="shared" si="76"/>
        <v>0</v>
      </c>
      <c r="K262" s="35">
        <f t="shared" si="76"/>
        <v>0</v>
      </c>
      <c r="L262" s="47">
        <f t="shared" si="76"/>
        <v>0</v>
      </c>
      <c r="M262" s="173">
        <f t="shared" si="68"/>
        <v>0</v>
      </c>
      <c r="N262" s="170"/>
    </row>
    <row r="263" spans="1:14" hidden="1">
      <c r="A263" s="32"/>
      <c r="B263" s="23" t="s">
        <v>465</v>
      </c>
      <c r="C263" s="67" t="s">
        <v>466</v>
      </c>
      <c r="D263" s="31">
        <f>F263</f>
        <v>0</v>
      </c>
      <c r="E263" s="31"/>
      <c r="F263" s="31"/>
      <c r="G263" s="51"/>
      <c r="H263" s="51"/>
      <c r="I263" s="51"/>
      <c r="J263" s="51"/>
      <c r="K263" s="51">
        <f t="shared" si="66"/>
        <v>0</v>
      </c>
      <c r="L263" s="52"/>
      <c r="M263" s="173">
        <f t="shared" si="68"/>
        <v>0</v>
      </c>
      <c r="N263" s="170"/>
    </row>
    <row r="264" spans="1:14" hidden="1">
      <c r="A264" s="18" t="s">
        <v>467</v>
      </c>
      <c r="B264" s="34"/>
      <c r="C264" s="142" t="s">
        <v>468</v>
      </c>
      <c r="D264" s="35"/>
      <c r="E264" s="35"/>
      <c r="F264" s="35"/>
      <c r="G264" s="35"/>
      <c r="H264" s="35"/>
      <c r="I264" s="35"/>
      <c r="J264" s="35"/>
      <c r="K264" s="35"/>
      <c r="L264" s="47"/>
      <c r="M264" s="173">
        <f t="shared" si="68"/>
        <v>0</v>
      </c>
      <c r="N264" s="170"/>
    </row>
    <row r="265" spans="1:14" ht="13.5" hidden="1" thickBot="1">
      <c r="A265" s="144"/>
      <c r="B265" s="145"/>
      <c r="C265" s="146"/>
      <c r="D265" s="147"/>
      <c r="E265" s="147"/>
      <c r="F265" s="147"/>
      <c r="G265" s="148"/>
      <c r="H265" s="148"/>
      <c r="I265" s="148"/>
      <c r="J265" s="148"/>
      <c r="K265" s="149">
        <f t="shared" si="66"/>
        <v>0</v>
      </c>
      <c r="L265" s="150"/>
      <c r="M265" s="173">
        <f t="shared" si="68"/>
        <v>0</v>
      </c>
      <c r="N265" s="170"/>
    </row>
    <row r="266" spans="1:14" hidden="1">
      <c r="A266" s="186" t="s">
        <v>469</v>
      </c>
      <c r="B266" s="151"/>
      <c r="C266" s="152">
        <v>72</v>
      </c>
      <c r="D266" s="153"/>
      <c r="E266" s="153"/>
      <c r="F266" s="153">
        <f t="shared" ref="F266:L267" si="77">F267</f>
        <v>0</v>
      </c>
      <c r="G266" s="153">
        <f t="shared" si="77"/>
        <v>0</v>
      </c>
      <c r="H266" s="153">
        <f t="shared" si="77"/>
        <v>0</v>
      </c>
      <c r="I266" s="153">
        <f t="shared" si="77"/>
        <v>0</v>
      </c>
      <c r="J266" s="153">
        <f t="shared" si="77"/>
        <v>0</v>
      </c>
      <c r="K266" s="153">
        <f t="shared" si="77"/>
        <v>0</v>
      </c>
      <c r="L266" s="187">
        <f t="shared" si="77"/>
        <v>0</v>
      </c>
      <c r="M266" s="173">
        <f t="shared" si="68"/>
        <v>0</v>
      </c>
      <c r="N266" s="170"/>
    </row>
    <row r="267" spans="1:14" hidden="1">
      <c r="A267" s="188" t="s">
        <v>470</v>
      </c>
      <c r="B267" s="154"/>
      <c r="C267" s="142" t="s">
        <v>471</v>
      </c>
      <c r="D267" s="35"/>
      <c r="E267" s="35"/>
      <c r="F267" s="35">
        <f t="shared" si="77"/>
        <v>0</v>
      </c>
      <c r="G267" s="35">
        <f t="shared" si="77"/>
        <v>0</v>
      </c>
      <c r="H267" s="35">
        <f t="shared" si="77"/>
        <v>0</v>
      </c>
      <c r="I267" s="35">
        <f t="shared" si="77"/>
        <v>0</v>
      </c>
      <c r="J267" s="35">
        <f t="shared" si="77"/>
        <v>0</v>
      </c>
      <c r="K267" s="35">
        <f t="shared" si="77"/>
        <v>0</v>
      </c>
      <c r="L267" s="47">
        <f t="shared" si="77"/>
        <v>0</v>
      </c>
      <c r="M267" s="173">
        <f t="shared" si="68"/>
        <v>0</v>
      </c>
      <c r="N267" s="170"/>
    </row>
    <row r="268" spans="1:14" hidden="1">
      <c r="A268" s="189"/>
      <c r="B268" s="23" t="s">
        <v>472</v>
      </c>
      <c r="C268" s="24" t="s">
        <v>473</v>
      </c>
      <c r="D268" s="31"/>
      <c r="E268" s="31"/>
      <c r="F268" s="31"/>
      <c r="G268" s="51"/>
      <c r="H268" s="51"/>
      <c r="I268" s="51"/>
      <c r="J268" s="51"/>
      <c r="K268" s="51">
        <f t="shared" si="66"/>
        <v>0</v>
      </c>
      <c r="L268" s="52"/>
      <c r="M268" s="173">
        <f t="shared" si="68"/>
        <v>0</v>
      </c>
      <c r="N268" s="170"/>
    </row>
    <row r="269" spans="1:14" hidden="1">
      <c r="A269" s="189"/>
      <c r="B269" s="23"/>
      <c r="C269" s="24"/>
      <c r="D269" s="31"/>
      <c r="E269" s="31"/>
      <c r="F269" s="31"/>
      <c r="G269" s="30"/>
      <c r="H269" s="30"/>
      <c r="I269" s="30"/>
      <c r="J269" s="30"/>
      <c r="K269" s="51">
        <f t="shared" si="66"/>
        <v>0</v>
      </c>
      <c r="L269" s="79"/>
      <c r="M269" s="173">
        <f t="shared" si="68"/>
        <v>0</v>
      </c>
      <c r="N269" s="170"/>
    </row>
    <row r="270" spans="1:14" hidden="1">
      <c r="A270" s="190" t="s">
        <v>474</v>
      </c>
      <c r="B270" s="156"/>
      <c r="C270" s="157">
        <v>75</v>
      </c>
      <c r="D270" s="76"/>
      <c r="E270" s="76"/>
      <c r="F270" s="76">
        <f>H270+I270+J270+K270</f>
        <v>0</v>
      </c>
      <c r="G270" s="158"/>
      <c r="H270" s="158"/>
      <c r="I270" s="158"/>
      <c r="J270" s="158"/>
      <c r="K270" s="159">
        <f t="shared" si="66"/>
        <v>0</v>
      </c>
      <c r="L270" s="191"/>
      <c r="M270" s="173">
        <f t="shared" si="68"/>
        <v>0</v>
      </c>
      <c r="N270" s="170"/>
    </row>
    <row r="271" spans="1:14" hidden="1">
      <c r="A271" s="189"/>
      <c r="B271" s="155"/>
      <c r="C271" s="97"/>
      <c r="D271" s="31"/>
      <c r="E271" s="31"/>
      <c r="F271" s="31"/>
      <c r="G271" s="30"/>
      <c r="H271" s="30"/>
      <c r="I271" s="30"/>
      <c r="J271" s="30"/>
      <c r="K271" s="51">
        <f t="shared" si="66"/>
        <v>0</v>
      </c>
      <c r="L271" s="79"/>
      <c r="M271" s="173">
        <f t="shared" si="68"/>
        <v>0</v>
      </c>
      <c r="N271" s="170"/>
    </row>
    <row r="272" spans="1:14" ht="35.25" hidden="1" customHeight="1">
      <c r="A272" s="254" t="s">
        <v>345</v>
      </c>
      <c r="B272" s="255"/>
      <c r="C272" s="94" t="s">
        <v>346</v>
      </c>
      <c r="D272" s="76"/>
      <c r="E272" s="76"/>
      <c r="F272" s="76">
        <f t="shared" ref="F272:L272" si="78">F273</f>
        <v>0</v>
      </c>
      <c r="G272" s="76">
        <f t="shared" si="78"/>
        <v>0</v>
      </c>
      <c r="H272" s="76">
        <f t="shared" si="78"/>
        <v>0</v>
      </c>
      <c r="I272" s="76">
        <f t="shared" si="78"/>
        <v>0</v>
      </c>
      <c r="J272" s="76">
        <f t="shared" si="78"/>
        <v>0</v>
      </c>
      <c r="K272" s="76">
        <f t="shared" si="78"/>
        <v>0</v>
      </c>
      <c r="L272" s="77">
        <f t="shared" si="78"/>
        <v>0</v>
      </c>
      <c r="M272" s="173">
        <f t="shared" si="68"/>
        <v>0</v>
      </c>
      <c r="N272" s="170"/>
    </row>
    <row r="273" spans="1:14">
      <c r="A273" s="233" t="s">
        <v>485</v>
      </c>
      <c r="B273" s="234"/>
      <c r="C273" s="78" t="s">
        <v>349</v>
      </c>
      <c r="D273" s="31"/>
      <c r="E273" s="31"/>
      <c r="F273" s="31"/>
      <c r="G273" s="51"/>
      <c r="H273" s="51"/>
      <c r="I273" s="51"/>
      <c r="J273" s="51"/>
      <c r="K273" s="51">
        <f t="shared" si="66"/>
        <v>0</v>
      </c>
      <c r="L273" s="52"/>
      <c r="M273" s="173">
        <f t="shared" si="68"/>
        <v>0</v>
      </c>
      <c r="N273" s="170"/>
    </row>
    <row r="274" spans="1:14" ht="21.75" customHeight="1" thickBot="1">
      <c r="A274" s="257"/>
      <c r="B274" s="258"/>
      <c r="C274" s="192"/>
      <c r="D274" s="148"/>
      <c r="E274" s="148"/>
      <c r="F274" s="148"/>
      <c r="G274" s="148"/>
      <c r="H274" s="148"/>
      <c r="I274" s="148"/>
      <c r="J274" s="148"/>
      <c r="K274" s="148"/>
      <c r="L274" s="150"/>
      <c r="M274" s="173">
        <f t="shared" si="68"/>
        <v>0</v>
      </c>
      <c r="N274" s="170"/>
    </row>
    <row r="275" spans="1:14">
      <c r="N275" s="170"/>
    </row>
    <row r="276" spans="1:14">
      <c r="A276" s="161"/>
      <c r="B276" s="162"/>
    </row>
    <row r="277" spans="1:14">
      <c r="A277" s="163"/>
      <c r="B277" s="164" t="s">
        <v>475</v>
      </c>
      <c r="C277" s="163"/>
      <c r="D277" s="163"/>
      <c r="E277" s="163"/>
      <c r="F277" s="163" t="s">
        <v>476</v>
      </c>
      <c r="G277" s="163"/>
      <c r="H277" s="163"/>
      <c r="I277" s="163"/>
      <c r="J277" s="163" t="s">
        <v>477</v>
      </c>
      <c r="K277" s="163"/>
    </row>
    <row r="278" spans="1:14">
      <c r="A278" s="256" t="s">
        <v>478</v>
      </c>
      <c r="B278" s="256"/>
      <c r="C278" s="163"/>
      <c r="D278" s="163"/>
      <c r="E278" s="163"/>
      <c r="F278" s="163" t="s">
        <v>479</v>
      </c>
      <c r="G278" s="163"/>
      <c r="H278" s="165"/>
      <c r="I278" s="163"/>
      <c r="J278" s="163" t="s">
        <v>480</v>
      </c>
      <c r="K278" s="163"/>
    </row>
    <row r="279" spans="1:14">
      <c r="A279" s="249"/>
      <c r="B279" s="249"/>
    </row>
    <row r="280" spans="1:14">
      <c r="A280" s="249"/>
      <c r="B280" s="249"/>
    </row>
    <row r="281" spans="1:14" ht="29.25" customHeight="1">
      <c r="A281" s="248"/>
      <c r="B281" s="248"/>
      <c r="F281" s="166"/>
      <c r="G281" s="166"/>
      <c r="H281" s="166"/>
      <c r="I281" s="166"/>
      <c r="J281" s="166"/>
    </row>
    <row r="282" spans="1:14" hidden="1">
      <c r="A282" s="249"/>
      <c r="B282" s="249"/>
      <c r="C282" s="166"/>
      <c r="D282" s="166"/>
      <c r="E282" s="166"/>
      <c r="F282" s="166"/>
      <c r="G282" s="166"/>
      <c r="H282" s="166"/>
      <c r="I282" s="166"/>
      <c r="J282" s="166"/>
    </row>
    <row r="283" spans="1:14" hidden="1">
      <c r="C283" s="250" t="s">
        <v>481</v>
      </c>
      <c r="D283" s="250"/>
      <c r="E283" s="250"/>
      <c r="F283" s="250"/>
      <c r="G283" s="250"/>
      <c r="H283" s="250"/>
      <c r="I283" s="250"/>
      <c r="J283" s="251"/>
    </row>
    <row r="284" spans="1:14" hidden="1"/>
    <row r="285" spans="1:14" hidden="1"/>
    <row r="286" spans="1:14" hidden="1"/>
    <row r="287" spans="1:14" hidden="1"/>
    <row r="288" spans="1:1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</sheetData>
  <mergeCells count="47">
    <mergeCell ref="A281:B281"/>
    <mergeCell ref="A282:B282"/>
    <mergeCell ref="C283:J283"/>
    <mergeCell ref="A247:B247"/>
    <mergeCell ref="A251:B251"/>
    <mergeCell ref="A272:B272"/>
    <mergeCell ref="A278:B278"/>
    <mergeCell ref="A279:B279"/>
    <mergeCell ref="A280:B280"/>
    <mergeCell ref="A273:B274"/>
    <mergeCell ref="A243:B243"/>
    <mergeCell ref="A185:B185"/>
    <mergeCell ref="A197:B197"/>
    <mergeCell ref="A210:B210"/>
    <mergeCell ref="A211:B211"/>
    <mergeCell ref="A215:B215"/>
    <mergeCell ref="A219:B219"/>
    <mergeCell ref="A223:B223"/>
    <mergeCell ref="A227:B227"/>
    <mergeCell ref="A231:B231"/>
    <mergeCell ref="A235:B235"/>
    <mergeCell ref="A239:B239"/>
    <mergeCell ref="A184:B184"/>
    <mergeCell ref="A77:B77"/>
    <mergeCell ref="A85:B85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1:B181"/>
    <mergeCell ref="A182:B183"/>
    <mergeCell ref="A76:B76"/>
    <mergeCell ref="A1:B1"/>
    <mergeCell ref="A2:B2"/>
    <mergeCell ref="C2:H2"/>
    <mergeCell ref="B5:K5"/>
    <mergeCell ref="B6:K6"/>
    <mergeCell ref="A7:B7"/>
    <mergeCell ref="A8:B8"/>
    <mergeCell ref="A9:B9"/>
    <mergeCell ref="A10:B10"/>
    <mergeCell ref="A11:B11"/>
    <mergeCell ref="A48:B48"/>
  </mergeCells>
  <pageMargins left="0.19685039370078741" right="0" top="0.43307086614173229" bottom="0.15748031496062992" header="1.0236220472440944" footer="0.98425196850393704"/>
  <pageSetup paperSize="9" scale="96" orientation="landscape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2025-05-20T09:49:42Z</cp:lastPrinted>
  <dcterms:created xsi:type="dcterms:W3CDTF">2025-03-14T12:49:15Z</dcterms:created>
  <dcterms:modified xsi:type="dcterms:W3CDTF">2025-06-04T09:48:42Z</dcterms:modified>
</cp:coreProperties>
</file>