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56005DEF-00E4-4FD2-B400-5B528F71B113}" xr6:coauthVersionLast="47" xr6:coauthVersionMax="47" xr10:uidLastSave="{00000000-0000-0000-0000-000000000000}"/>
  <bookViews>
    <workbookView xWindow="1080" yWindow="1080" windowWidth="21600" windowHeight="11385" xr2:uid="{69144881-7CE6-4558-89BE-9F9BB80C6B5D}"/>
  </bookViews>
  <sheets>
    <sheet name="Anexa III 2026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9" l="1"/>
  <c r="H46" i="9"/>
  <c r="F47" i="9" l="1"/>
  <c r="G47" i="9" s="1"/>
  <c r="H47" i="9" s="1"/>
  <c r="F48" i="9"/>
  <c r="D45" i="9"/>
  <c r="E45" i="9" s="1"/>
  <c r="D44" i="9"/>
  <c r="E44" i="9" s="1"/>
  <c r="D43" i="9"/>
  <c r="E43" i="9" s="1"/>
  <c r="D41" i="9"/>
  <c r="E41" i="9" s="1"/>
  <c r="D42" i="9"/>
  <c r="E42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46" i="9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19" i="9"/>
  <c r="E19" i="9" s="1"/>
  <c r="D20" i="9"/>
  <c r="E20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J49" i="9"/>
  <c r="I49" i="9"/>
  <c r="C49" i="9"/>
  <c r="M48" i="9"/>
  <c r="N48" i="9" s="1"/>
  <c r="M47" i="9"/>
  <c r="N47" i="9" s="1"/>
  <c r="M46" i="9"/>
  <c r="N46" i="9" s="1"/>
  <c r="M45" i="9"/>
  <c r="N45" i="9" s="1"/>
  <c r="M44" i="9"/>
  <c r="N44" i="9" s="1"/>
  <c r="M43" i="9"/>
  <c r="N43" i="9" s="1"/>
  <c r="M42" i="9"/>
  <c r="N42" i="9" s="1"/>
  <c r="M41" i="9"/>
  <c r="N41" i="9" s="1"/>
  <c r="M40" i="9"/>
  <c r="N40" i="9" s="1"/>
  <c r="M39" i="9"/>
  <c r="N39" i="9" s="1"/>
  <c r="M38" i="9"/>
  <c r="N38" i="9" s="1"/>
  <c r="M37" i="9"/>
  <c r="N37" i="9" s="1"/>
  <c r="M36" i="9"/>
  <c r="N36" i="9" s="1"/>
  <c r="M35" i="9"/>
  <c r="N35" i="9" s="1"/>
  <c r="M34" i="9"/>
  <c r="N34" i="9" s="1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26" i="9"/>
  <c r="N26" i="9" s="1"/>
  <c r="M25" i="9"/>
  <c r="N25" i="9" s="1"/>
  <c r="M24" i="9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K17" i="9"/>
  <c r="M17" i="9" s="1"/>
  <c r="N17" i="9" s="1"/>
  <c r="M16" i="9"/>
  <c r="N16" i="9" s="1"/>
  <c r="M15" i="9"/>
  <c r="N15" i="9" s="1"/>
  <c r="M14" i="9"/>
  <c r="N14" i="9" s="1"/>
  <c r="M13" i="9"/>
  <c r="N13" i="9" s="1"/>
  <c r="K12" i="9"/>
  <c r="M12" i="9" s="1"/>
  <c r="N12" i="9" s="1"/>
  <c r="M11" i="9"/>
  <c r="N11" i="9" s="1"/>
  <c r="M10" i="9"/>
  <c r="N10" i="9" s="1"/>
  <c r="E10" i="9" l="1"/>
  <c r="D49" i="9"/>
  <c r="G49" i="9"/>
  <c r="M49" i="9"/>
  <c r="N49" i="9"/>
  <c r="F49" i="9"/>
  <c r="H49" i="9" l="1"/>
</calcChain>
</file>

<file path=xl/sharedStrings.xml><?xml version="1.0" encoding="utf-8"?>
<sst xmlns="http://schemas.openxmlformats.org/spreadsheetml/2006/main" count="63" uniqueCount="63">
  <si>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</si>
  <si>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</si>
  <si>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</si>
  <si>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</si>
  <si>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</si>
  <si>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</si>
  <si>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</si>
  <si>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PrelungitNr.6</t>
  </si>
  <si>
    <t>Grădiniţa cu Program PrelungitNr.7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</si>
  <si>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</si>
  <si>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</si>
  <si>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</si>
  <si>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</si>
  <si>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</si>
  <si>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</si>
  <si>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</si>
  <si>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</si>
  <si>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</si>
  <si>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</si>
  <si>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</si>
  <si>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</si>
  <si>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</si>
  <si>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</si>
  <si>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</si>
  <si>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</si>
  <si>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</si>
  <si>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</si>
  <si>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</si>
  <si>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</si>
  <si>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</si>
  <si>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</si>
  <si>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</si>
  <si>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</si>
  <si>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</si>
  <si>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</si>
  <si>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</si>
  <si>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</si>
  <si>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</si>
  <si>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</si>
  <si>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</si>
  <si>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</si>
  <si>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</si>
  <si>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</si>
  <si>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</si>
  <si>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</si>
  <si>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</si>
  <si>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</si>
  <si>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</si>
  <si>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</si>
  <si>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</si>
  <si>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</si>
  <si>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</si>
  <si>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</si>
  <si>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</si>
  <si>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</si>
  <si>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</si>
  <si>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</si>
  <si>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
aprobat 2026</t>
  </si>
  <si>
    <t>Cost standard invatamant de stat
conform alocat</t>
  </si>
  <si>
    <t>Cost standard invatamant particular conform alocat</t>
  </si>
  <si>
    <t>Sef serviciu buget</t>
  </si>
  <si>
    <t xml:space="preserve">  Terezia Borbei</t>
  </si>
  <si>
    <t>Anexa 9.3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</si>
</sst>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5C5E-1001-4139-B019-D90574EDF833}">
  <sheetPr>
    <tabColor rgb="FFFFFF00"/>
  </sheetPr>
  <dimension ref="A1:N54"/>
  <sheetViews>
    <sheetView tabSelected="1" workbookViewId="0">
      <pane xSplit="2" ySplit="9" topLeftCell="C3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5" width="13.140625" style="1" customWidth="1"/>
    <col min="6" max="6" width="11.5703125" style="1" customWidth="1"/>
    <col min="7" max="7" width="16.140625" style="1" customWidth="1"/>
    <col min="8" max="8" width="12.85546875" style="2" customWidth="1"/>
    <col min="9" max="9" width="12.5703125" style="2" hidden="1" customWidth="1"/>
    <col min="10" max="10" width="20.7109375" style="2" hidden="1" customWidth="1"/>
    <col min="11" max="11" width="0.140625" style="1" customWidth="1"/>
    <col min="12" max="12" width="4.85546875" style="1" hidden="1" customWidth="1"/>
    <col min="13" max="13" width="6.140625" style="1" hidden="1" customWidth="1"/>
    <col min="14" max="14" width="7.85546875" style="1" hidden="1" customWidth="1"/>
    <col min="15" max="254" width="9.140625" style="1"/>
    <col min="255" max="255" width="5.140625" style="1" customWidth="1"/>
    <col min="256" max="256" width="40" style="1" customWidth="1"/>
    <col min="257" max="257" width="18.42578125" style="1" customWidth="1"/>
    <col min="258" max="258" width="23.42578125" style="1" customWidth="1"/>
    <col min="259" max="259" width="14.7109375" style="1" customWidth="1"/>
    <col min="260" max="510" width="9.140625" style="1"/>
    <col min="511" max="511" width="5.140625" style="1" customWidth="1"/>
    <col min="512" max="512" width="40" style="1" customWidth="1"/>
    <col min="513" max="513" width="18.42578125" style="1" customWidth="1"/>
    <col min="514" max="514" width="23.42578125" style="1" customWidth="1"/>
    <col min="515" max="515" width="14.7109375" style="1" customWidth="1"/>
    <col min="516" max="766" width="9.140625" style="1"/>
    <col min="767" max="767" width="5.140625" style="1" customWidth="1"/>
    <col min="768" max="768" width="40" style="1" customWidth="1"/>
    <col min="769" max="769" width="18.42578125" style="1" customWidth="1"/>
    <col min="770" max="770" width="23.42578125" style="1" customWidth="1"/>
    <col min="771" max="771" width="14.7109375" style="1" customWidth="1"/>
    <col min="772" max="1022" width="9.140625" style="1"/>
    <col min="1023" max="1023" width="5.140625" style="1" customWidth="1"/>
    <col min="1024" max="1024" width="40" style="1" customWidth="1"/>
    <col min="1025" max="1025" width="18.42578125" style="1" customWidth="1"/>
    <col min="1026" max="1026" width="23.42578125" style="1" customWidth="1"/>
    <col min="1027" max="1027" width="14.7109375" style="1" customWidth="1"/>
    <col min="1028" max="1278" width="9.140625" style="1"/>
    <col min="1279" max="1279" width="5.140625" style="1" customWidth="1"/>
    <col min="1280" max="1280" width="40" style="1" customWidth="1"/>
    <col min="1281" max="1281" width="18.42578125" style="1" customWidth="1"/>
    <col min="1282" max="1282" width="23.42578125" style="1" customWidth="1"/>
    <col min="1283" max="1283" width="14.7109375" style="1" customWidth="1"/>
    <col min="1284" max="1534" width="9.140625" style="1"/>
    <col min="1535" max="1535" width="5.140625" style="1" customWidth="1"/>
    <col min="1536" max="1536" width="40" style="1" customWidth="1"/>
    <col min="1537" max="1537" width="18.42578125" style="1" customWidth="1"/>
    <col min="1538" max="1538" width="23.42578125" style="1" customWidth="1"/>
    <col min="1539" max="1539" width="14.7109375" style="1" customWidth="1"/>
    <col min="1540" max="1790" width="9.140625" style="1"/>
    <col min="1791" max="1791" width="5.140625" style="1" customWidth="1"/>
    <col min="1792" max="1792" width="40" style="1" customWidth="1"/>
    <col min="1793" max="1793" width="18.42578125" style="1" customWidth="1"/>
    <col min="1794" max="1794" width="23.42578125" style="1" customWidth="1"/>
    <col min="1795" max="1795" width="14.7109375" style="1" customWidth="1"/>
    <col min="1796" max="2046" width="9.140625" style="1"/>
    <col min="2047" max="2047" width="5.140625" style="1" customWidth="1"/>
    <col min="2048" max="2048" width="40" style="1" customWidth="1"/>
    <col min="2049" max="2049" width="18.42578125" style="1" customWidth="1"/>
    <col min="2050" max="2050" width="23.42578125" style="1" customWidth="1"/>
    <col min="2051" max="2051" width="14.7109375" style="1" customWidth="1"/>
    <col min="2052" max="2302" width="9.140625" style="1"/>
    <col min="2303" max="2303" width="5.140625" style="1" customWidth="1"/>
    <col min="2304" max="2304" width="40" style="1" customWidth="1"/>
    <col min="2305" max="2305" width="18.42578125" style="1" customWidth="1"/>
    <col min="2306" max="2306" width="23.42578125" style="1" customWidth="1"/>
    <col min="2307" max="2307" width="14.7109375" style="1" customWidth="1"/>
    <col min="2308" max="2558" width="9.140625" style="1"/>
    <col min="2559" max="2559" width="5.140625" style="1" customWidth="1"/>
    <col min="2560" max="2560" width="40" style="1" customWidth="1"/>
    <col min="2561" max="2561" width="18.42578125" style="1" customWidth="1"/>
    <col min="2562" max="2562" width="23.42578125" style="1" customWidth="1"/>
    <col min="2563" max="2563" width="14.7109375" style="1" customWidth="1"/>
    <col min="2564" max="2814" width="9.140625" style="1"/>
    <col min="2815" max="2815" width="5.140625" style="1" customWidth="1"/>
    <col min="2816" max="2816" width="40" style="1" customWidth="1"/>
    <col min="2817" max="2817" width="18.42578125" style="1" customWidth="1"/>
    <col min="2818" max="2818" width="23.42578125" style="1" customWidth="1"/>
    <col min="2819" max="2819" width="14.7109375" style="1" customWidth="1"/>
    <col min="2820" max="3070" width="9.140625" style="1"/>
    <col min="3071" max="3071" width="5.140625" style="1" customWidth="1"/>
    <col min="3072" max="3072" width="40" style="1" customWidth="1"/>
    <col min="3073" max="3073" width="18.42578125" style="1" customWidth="1"/>
    <col min="3074" max="3074" width="23.42578125" style="1" customWidth="1"/>
    <col min="3075" max="3075" width="14.7109375" style="1" customWidth="1"/>
    <col min="3076" max="3326" width="9.140625" style="1"/>
    <col min="3327" max="3327" width="5.140625" style="1" customWidth="1"/>
    <col min="3328" max="3328" width="40" style="1" customWidth="1"/>
    <col min="3329" max="3329" width="18.42578125" style="1" customWidth="1"/>
    <col min="3330" max="3330" width="23.42578125" style="1" customWidth="1"/>
    <col min="3331" max="3331" width="14.7109375" style="1" customWidth="1"/>
    <col min="3332" max="3582" width="9.140625" style="1"/>
    <col min="3583" max="3583" width="5.140625" style="1" customWidth="1"/>
    <col min="3584" max="3584" width="40" style="1" customWidth="1"/>
    <col min="3585" max="3585" width="18.42578125" style="1" customWidth="1"/>
    <col min="3586" max="3586" width="23.42578125" style="1" customWidth="1"/>
    <col min="3587" max="3587" width="14.7109375" style="1" customWidth="1"/>
    <col min="3588" max="3838" width="9.140625" style="1"/>
    <col min="3839" max="3839" width="5.140625" style="1" customWidth="1"/>
    <col min="3840" max="3840" width="40" style="1" customWidth="1"/>
    <col min="3841" max="3841" width="18.42578125" style="1" customWidth="1"/>
    <col min="3842" max="3842" width="23.42578125" style="1" customWidth="1"/>
    <col min="3843" max="3843" width="14.7109375" style="1" customWidth="1"/>
    <col min="3844" max="4094" width="9.140625" style="1"/>
    <col min="4095" max="4095" width="5.140625" style="1" customWidth="1"/>
    <col min="4096" max="4096" width="40" style="1" customWidth="1"/>
    <col min="4097" max="4097" width="18.42578125" style="1" customWidth="1"/>
    <col min="4098" max="4098" width="23.42578125" style="1" customWidth="1"/>
    <col min="4099" max="4099" width="14.7109375" style="1" customWidth="1"/>
    <col min="4100" max="4350" width="9.140625" style="1"/>
    <col min="4351" max="4351" width="5.140625" style="1" customWidth="1"/>
    <col min="4352" max="4352" width="40" style="1" customWidth="1"/>
    <col min="4353" max="4353" width="18.42578125" style="1" customWidth="1"/>
    <col min="4354" max="4354" width="23.42578125" style="1" customWidth="1"/>
    <col min="4355" max="4355" width="14.7109375" style="1" customWidth="1"/>
    <col min="4356" max="4606" width="9.140625" style="1"/>
    <col min="4607" max="4607" width="5.140625" style="1" customWidth="1"/>
    <col min="4608" max="4608" width="40" style="1" customWidth="1"/>
    <col min="4609" max="4609" width="18.42578125" style="1" customWidth="1"/>
    <col min="4610" max="4610" width="23.42578125" style="1" customWidth="1"/>
    <col min="4611" max="4611" width="14.7109375" style="1" customWidth="1"/>
    <col min="4612" max="4862" width="9.140625" style="1"/>
    <col min="4863" max="4863" width="5.140625" style="1" customWidth="1"/>
    <col min="4864" max="4864" width="40" style="1" customWidth="1"/>
    <col min="4865" max="4865" width="18.42578125" style="1" customWidth="1"/>
    <col min="4866" max="4866" width="23.42578125" style="1" customWidth="1"/>
    <col min="4867" max="4867" width="14.7109375" style="1" customWidth="1"/>
    <col min="4868" max="5118" width="9.140625" style="1"/>
    <col min="5119" max="5119" width="5.140625" style="1" customWidth="1"/>
    <col min="5120" max="5120" width="40" style="1" customWidth="1"/>
    <col min="5121" max="5121" width="18.42578125" style="1" customWidth="1"/>
    <col min="5122" max="5122" width="23.42578125" style="1" customWidth="1"/>
    <col min="5123" max="5123" width="14.7109375" style="1" customWidth="1"/>
    <col min="5124" max="5374" width="9.140625" style="1"/>
    <col min="5375" max="5375" width="5.140625" style="1" customWidth="1"/>
    <col min="5376" max="5376" width="40" style="1" customWidth="1"/>
    <col min="5377" max="5377" width="18.42578125" style="1" customWidth="1"/>
    <col min="5378" max="5378" width="23.42578125" style="1" customWidth="1"/>
    <col min="5379" max="5379" width="14.7109375" style="1" customWidth="1"/>
    <col min="5380" max="5630" width="9.140625" style="1"/>
    <col min="5631" max="5631" width="5.140625" style="1" customWidth="1"/>
    <col min="5632" max="5632" width="40" style="1" customWidth="1"/>
    <col min="5633" max="5633" width="18.42578125" style="1" customWidth="1"/>
    <col min="5634" max="5634" width="23.42578125" style="1" customWidth="1"/>
    <col min="5635" max="5635" width="14.7109375" style="1" customWidth="1"/>
    <col min="5636" max="5886" width="9.140625" style="1"/>
    <col min="5887" max="5887" width="5.140625" style="1" customWidth="1"/>
    <col min="5888" max="5888" width="40" style="1" customWidth="1"/>
    <col min="5889" max="5889" width="18.42578125" style="1" customWidth="1"/>
    <col min="5890" max="5890" width="23.42578125" style="1" customWidth="1"/>
    <col min="5891" max="5891" width="14.7109375" style="1" customWidth="1"/>
    <col min="5892" max="6142" width="9.140625" style="1"/>
    <col min="6143" max="6143" width="5.140625" style="1" customWidth="1"/>
    <col min="6144" max="6144" width="40" style="1" customWidth="1"/>
    <col min="6145" max="6145" width="18.42578125" style="1" customWidth="1"/>
    <col min="6146" max="6146" width="23.42578125" style="1" customWidth="1"/>
    <col min="6147" max="6147" width="14.7109375" style="1" customWidth="1"/>
    <col min="6148" max="6398" width="9.140625" style="1"/>
    <col min="6399" max="6399" width="5.140625" style="1" customWidth="1"/>
    <col min="6400" max="6400" width="40" style="1" customWidth="1"/>
    <col min="6401" max="6401" width="18.42578125" style="1" customWidth="1"/>
    <col min="6402" max="6402" width="23.42578125" style="1" customWidth="1"/>
    <col min="6403" max="6403" width="14.7109375" style="1" customWidth="1"/>
    <col min="6404" max="6654" width="9.140625" style="1"/>
    <col min="6655" max="6655" width="5.140625" style="1" customWidth="1"/>
    <col min="6656" max="6656" width="40" style="1" customWidth="1"/>
    <col min="6657" max="6657" width="18.42578125" style="1" customWidth="1"/>
    <col min="6658" max="6658" width="23.42578125" style="1" customWidth="1"/>
    <col min="6659" max="6659" width="14.7109375" style="1" customWidth="1"/>
    <col min="6660" max="6910" width="9.140625" style="1"/>
    <col min="6911" max="6911" width="5.140625" style="1" customWidth="1"/>
    <col min="6912" max="6912" width="40" style="1" customWidth="1"/>
    <col min="6913" max="6913" width="18.42578125" style="1" customWidth="1"/>
    <col min="6914" max="6914" width="23.42578125" style="1" customWidth="1"/>
    <col min="6915" max="6915" width="14.7109375" style="1" customWidth="1"/>
    <col min="6916" max="7166" width="9.140625" style="1"/>
    <col min="7167" max="7167" width="5.140625" style="1" customWidth="1"/>
    <col min="7168" max="7168" width="40" style="1" customWidth="1"/>
    <col min="7169" max="7169" width="18.42578125" style="1" customWidth="1"/>
    <col min="7170" max="7170" width="23.42578125" style="1" customWidth="1"/>
    <col min="7171" max="7171" width="14.7109375" style="1" customWidth="1"/>
    <col min="7172" max="7422" width="9.140625" style="1"/>
    <col min="7423" max="7423" width="5.140625" style="1" customWidth="1"/>
    <col min="7424" max="7424" width="40" style="1" customWidth="1"/>
    <col min="7425" max="7425" width="18.42578125" style="1" customWidth="1"/>
    <col min="7426" max="7426" width="23.42578125" style="1" customWidth="1"/>
    <col min="7427" max="7427" width="14.7109375" style="1" customWidth="1"/>
    <col min="7428" max="7678" width="9.140625" style="1"/>
    <col min="7679" max="7679" width="5.140625" style="1" customWidth="1"/>
    <col min="7680" max="7680" width="40" style="1" customWidth="1"/>
    <col min="7681" max="7681" width="18.42578125" style="1" customWidth="1"/>
    <col min="7682" max="7682" width="23.42578125" style="1" customWidth="1"/>
    <col min="7683" max="7683" width="14.7109375" style="1" customWidth="1"/>
    <col min="7684" max="7934" width="9.140625" style="1"/>
    <col min="7935" max="7935" width="5.140625" style="1" customWidth="1"/>
    <col min="7936" max="7936" width="40" style="1" customWidth="1"/>
    <col min="7937" max="7937" width="18.42578125" style="1" customWidth="1"/>
    <col min="7938" max="7938" width="23.42578125" style="1" customWidth="1"/>
    <col min="7939" max="7939" width="14.7109375" style="1" customWidth="1"/>
    <col min="7940" max="8190" width="9.140625" style="1"/>
    <col min="8191" max="8191" width="5.140625" style="1" customWidth="1"/>
    <col min="8192" max="8192" width="40" style="1" customWidth="1"/>
    <col min="8193" max="8193" width="18.42578125" style="1" customWidth="1"/>
    <col min="8194" max="8194" width="23.42578125" style="1" customWidth="1"/>
    <col min="8195" max="8195" width="14.7109375" style="1" customWidth="1"/>
    <col min="8196" max="8446" width="9.140625" style="1"/>
    <col min="8447" max="8447" width="5.140625" style="1" customWidth="1"/>
    <col min="8448" max="8448" width="40" style="1" customWidth="1"/>
    <col min="8449" max="8449" width="18.42578125" style="1" customWidth="1"/>
    <col min="8450" max="8450" width="23.42578125" style="1" customWidth="1"/>
    <col min="8451" max="8451" width="14.7109375" style="1" customWidth="1"/>
    <col min="8452" max="8702" width="9.140625" style="1"/>
    <col min="8703" max="8703" width="5.140625" style="1" customWidth="1"/>
    <col min="8704" max="8704" width="40" style="1" customWidth="1"/>
    <col min="8705" max="8705" width="18.42578125" style="1" customWidth="1"/>
    <col min="8706" max="8706" width="23.42578125" style="1" customWidth="1"/>
    <col min="8707" max="8707" width="14.7109375" style="1" customWidth="1"/>
    <col min="8708" max="8958" width="9.140625" style="1"/>
    <col min="8959" max="8959" width="5.140625" style="1" customWidth="1"/>
    <col min="8960" max="8960" width="40" style="1" customWidth="1"/>
    <col min="8961" max="8961" width="18.42578125" style="1" customWidth="1"/>
    <col min="8962" max="8962" width="23.42578125" style="1" customWidth="1"/>
    <col min="8963" max="8963" width="14.7109375" style="1" customWidth="1"/>
    <col min="8964" max="9214" width="9.140625" style="1"/>
    <col min="9215" max="9215" width="5.140625" style="1" customWidth="1"/>
    <col min="9216" max="9216" width="40" style="1" customWidth="1"/>
    <col min="9217" max="9217" width="18.42578125" style="1" customWidth="1"/>
    <col min="9218" max="9218" width="23.42578125" style="1" customWidth="1"/>
    <col min="9219" max="9219" width="14.7109375" style="1" customWidth="1"/>
    <col min="9220" max="9470" width="9.140625" style="1"/>
    <col min="9471" max="9471" width="5.140625" style="1" customWidth="1"/>
    <col min="9472" max="9472" width="40" style="1" customWidth="1"/>
    <col min="9473" max="9473" width="18.42578125" style="1" customWidth="1"/>
    <col min="9474" max="9474" width="23.42578125" style="1" customWidth="1"/>
    <col min="9475" max="9475" width="14.7109375" style="1" customWidth="1"/>
    <col min="9476" max="9726" width="9.140625" style="1"/>
    <col min="9727" max="9727" width="5.140625" style="1" customWidth="1"/>
    <col min="9728" max="9728" width="40" style="1" customWidth="1"/>
    <col min="9729" max="9729" width="18.42578125" style="1" customWidth="1"/>
    <col min="9730" max="9730" width="23.42578125" style="1" customWidth="1"/>
    <col min="9731" max="9731" width="14.7109375" style="1" customWidth="1"/>
    <col min="9732" max="9982" width="9.140625" style="1"/>
    <col min="9983" max="9983" width="5.140625" style="1" customWidth="1"/>
    <col min="9984" max="9984" width="40" style="1" customWidth="1"/>
    <col min="9985" max="9985" width="18.42578125" style="1" customWidth="1"/>
    <col min="9986" max="9986" width="23.42578125" style="1" customWidth="1"/>
    <col min="9987" max="9987" width="14.7109375" style="1" customWidth="1"/>
    <col min="9988" max="10238" width="9.140625" style="1"/>
    <col min="10239" max="10239" width="5.140625" style="1" customWidth="1"/>
    <col min="10240" max="10240" width="40" style="1" customWidth="1"/>
    <col min="10241" max="10241" width="18.42578125" style="1" customWidth="1"/>
    <col min="10242" max="10242" width="23.42578125" style="1" customWidth="1"/>
    <col min="10243" max="10243" width="14.7109375" style="1" customWidth="1"/>
    <col min="10244" max="10494" width="9.140625" style="1"/>
    <col min="10495" max="10495" width="5.140625" style="1" customWidth="1"/>
    <col min="10496" max="10496" width="40" style="1" customWidth="1"/>
    <col min="10497" max="10497" width="18.42578125" style="1" customWidth="1"/>
    <col min="10498" max="10498" width="23.42578125" style="1" customWidth="1"/>
    <col min="10499" max="10499" width="14.7109375" style="1" customWidth="1"/>
    <col min="10500" max="10750" width="9.140625" style="1"/>
    <col min="10751" max="10751" width="5.140625" style="1" customWidth="1"/>
    <col min="10752" max="10752" width="40" style="1" customWidth="1"/>
    <col min="10753" max="10753" width="18.42578125" style="1" customWidth="1"/>
    <col min="10754" max="10754" width="23.42578125" style="1" customWidth="1"/>
    <col min="10755" max="10755" width="14.7109375" style="1" customWidth="1"/>
    <col min="10756" max="11006" width="9.140625" style="1"/>
    <col min="11007" max="11007" width="5.140625" style="1" customWidth="1"/>
    <col min="11008" max="11008" width="40" style="1" customWidth="1"/>
    <col min="11009" max="11009" width="18.42578125" style="1" customWidth="1"/>
    <col min="11010" max="11010" width="23.42578125" style="1" customWidth="1"/>
    <col min="11011" max="11011" width="14.7109375" style="1" customWidth="1"/>
    <col min="11012" max="11262" width="9.140625" style="1"/>
    <col min="11263" max="11263" width="5.140625" style="1" customWidth="1"/>
    <col min="11264" max="11264" width="40" style="1" customWidth="1"/>
    <col min="11265" max="11265" width="18.42578125" style="1" customWidth="1"/>
    <col min="11266" max="11266" width="23.42578125" style="1" customWidth="1"/>
    <col min="11267" max="11267" width="14.7109375" style="1" customWidth="1"/>
    <col min="11268" max="11518" width="9.140625" style="1"/>
    <col min="11519" max="11519" width="5.140625" style="1" customWidth="1"/>
    <col min="11520" max="11520" width="40" style="1" customWidth="1"/>
    <col min="11521" max="11521" width="18.42578125" style="1" customWidth="1"/>
    <col min="11522" max="11522" width="23.42578125" style="1" customWidth="1"/>
    <col min="11523" max="11523" width="14.7109375" style="1" customWidth="1"/>
    <col min="11524" max="11774" width="9.140625" style="1"/>
    <col min="11775" max="11775" width="5.140625" style="1" customWidth="1"/>
    <col min="11776" max="11776" width="40" style="1" customWidth="1"/>
    <col min="11777" max="11777" width="18.42578125" style="1" customWidth="1"/>
    <col min="11778" max="11778" width="23.42578125" style="1" customWidth="1"/>
    <col min="11779" max="11779" width="14.7109375" style="1" customWidth="1"/>
    <col min="11780" max="12030" width="9.140625" style="1"/>
    <col min="12031" max="12031" width="5.140625" style="1" customWidth="1"/>
    <col min="12032" max="12032" width="40" style="1" customWidth="1"/>
    <col min="12033" max="12033" width="18.42578125" style="1" customWidth="1"/>
    <col min="12034" max="12034" width="23.42578125" style="1" customWidth="1"/>
    <col min="12035" max="12035" width="14.7109375" style="1" customWidth="1"/>
    <col min="12036" max="12286" width="9.140625" style="1"/>
    <col min="12287" max="12287" width="5.140625" style="1" customWidth="1"/>
    <col min="12288" max="12288" width="40" style="1" customWidth="1"/>
    <col min="12289" max="12289" width="18.42578125" style="1" customWidth="1"/>
    <col min="12290" max="12290" width="23.42578125" style="1" customWidth="1"/>
    <col min="12291" max="12291" width="14.7109375" style="1" customWidth="1"/>
    <col min="12292" max="12542" width="9.140625" style="1"/>
    <col min="12543" max="12543" width="5.140625" style="1" customWidth="1"/>
    <col min="12544" max="12544" width="40" style="1" customWidth="1"/>
    <col min="12545" max="12545" width="18.42578125" style="1" customWidth="1"/>
    <col min="12546" max="12546" width="23.42578125" style="1" customWidth="1"/>
    <col min="12547" max="12547" width="14.7109375" style="1" customWidth="1"/>
    <col min="12548" max="12798" width="9.140625" style="1"/>
    <col min="12799" max="12799" width="5.140625" style="1" customWidth="1"/>
    <col min="12800" max="12800" width="40" style="1" customWidth="1"/>
    <col min="12801" max="12801" width="18.42578125" style="1" customWidth="1"/>
    <col min="12802" max="12802" width="23.42578125" style="1" customWidth="1"/>
    <col min="12803" max="12803" width="14.7109375" style="1" customWidth="1"/>
    <col min="12804" max="13054" width="9.140625" style="1"/>
    <col min="13055" max="13055" width="5.140625" style="1" customWidth="1"/>
    <col min="13056" max="13056" width="40" style="1" customWidth="1"/>
    <col min="13057" max="13057" width="18.42578125" style="1" customWidth="1"/>
    <col min="13058" max="13058" width="23.42578125" style="1" customWidth="1"/>
    <col min="13059" max="13059" width="14.7109375" style="1" customWidth="1"/>
    <col min="13060" max="13310" width="9.140625" style="1"/>
    <col min="13311" max="13311" width="5.140625" style="1" customWidth="1"/>
    <col min="13312" max="13312" width="40" style="1" customWidth="1"/>
    <col min="13313" max="13313" width="18.42578125" style="1" customWidth="1"/>
    <col min="13314" max="13314" width="23.42578125" style="1" customWidth="1"/>
    <col min="13315" max="13315" width="14.7109375" style="1" customWidth="1"/>
    <col min="13316" max="13566" width="9.140625" style="1"/>
    <col min="13567" max="13567" width="5.140625" style="1" customWidth="1"/>
    <col min="13568" max="13568" width="40" style="1" customWidth="1"/>
    <col min="13569" max="13569" width="18.42578125" style="1" customWidth="1"/>
    <col min="13570" max="13570" width="23.42578125" style="1" customWidth="1"/>
    <col min="13571" max="13571" width="14.7109375" style="1" customWidth="1"/>
    <col min="13572" max="13822" width="9.140625" style="1"/>
    <col min="13823" max="13823" width="5.140625" style="1" customWidth="1"/>
    <col min="13824" max="13824" width="40" style="1" customWidth="1"/>
    <col min="13825" max="13825" width="18.42578125" style="1" customWidth="1"/>
    <col min="13826" max="13826" width="23.42578125" style="1" customWidth="1"/>
    <col min="13827" max="13827" width="14.7109375" style="1" customWidth="1"/>
    <col min="13828" max="14078" width="9.140625" style="1"/>
    <col min="14079" max="14079" width="5.140625" style="1" customWidth="1"/>
    <col min="14080" max="14080" width="40" style="1" customWidth="1"/>
    <col min="14081" max="14081" width="18.42578125" style="1" customWidth="1"/>
    <col min="14082" max="14082" width="23.42578125" style="1" customWidth="1"/>
    <col min="14083" max="14083" width="14.7109375" style="1" customWidth="1"/>
    <col min="14084" max="14334" width="9.140625" style="1"/>
    <col min="14335" max="14335" width="5.140625" style="1" customWidth="1"/>
    <col min="14336" max="14336" width="40" style="1" customWidth="1"/>
    <col min="14337" max="14337" width="18.42578125" style="1" customWidth="1"/>
    <col min="14338" max="14338" width="23.42578125" style="1" customWidth="1"/>
    <col min="14339" max="14339" width="14.7109375" style="1" customWidth="1"/>
    <col min="14340" max="14590" width="9.140625" style="1"/>
    <col min="14591" max="14591" width="5.140625" style="1" customWidth="1"/>
    <col min="14592" max="14592" width="40" style="1" customWidth="1"/>
    <col min="14593" max="14593" width="18.42578125" style="1" customWidth="1"/>
    <col min="14594" max="14594" width="23.42578125" style="1" customWidth="1"/>
    <col min="14595" max="14595" width="14.7109375" style="1" customWidth="1"/>
    <col min="14596" max="14846" width="9.140625" style="1"/>
    <col min="14847" max="14847" width="5.140625" style="1" customWidth="1"/>
    <col min="14848" max="14848" width="40" style="1" customWidth="1"/>
    <col min="14849" max="14849" width="18.42578125" style="1" customWidth="1"/>
    <col min="14850" max="14850" width="23.42578125" style="1" customWidth="1"/>
    <col min="14851" max="14851" width="14.7109375" style="1" customWidth="1"/>
    <col min="14852" max="15102" width="9.140625" style="1"/>
    <col min="15103" max="15103" width="5.140625" style="1" customWidth="1"/>
    <col min="15104" max="15104" width="40" style="1" customWidth="1"/>
    <col min="15105" max="15105" width="18.42578125" style="1" customWidth="1"/>
    <col min="15106" max="15106" width="23.42578125" style="1" customWidth="1"/>
    <col min="15107" max="15107" width="14.7109375" style="1" customWidth="1"/>
    <col min="15108" max="15358" width="9.140625" style="1"/>
    <col min="15359" max="15359" width="5.140625" style="1" customWidth="1"/>
    <col min="15360" max="15360" width="40" style="1" customWidth="1"/>
    <col min="15361" max="15361" width="18.42578125" style="1" customWidth="1"/>
    <col min="15362" max="15362" width="23.42578125" style="1" customWidth="1"/>
    <col min="15363" max="15363" width="14.7109375" style="1" customWidth="1"/>
    <col min="15364" max="15614" width="9.140625" style="1"/>
    <col min="15615" max="15615" width="5.140625" style="1" customWidth="1"/>
    <col min="15616" max="15616" width="40" style="1" customWidth="1"/>
    <col min="15617" max="15617" width="18.42578125" style="1" customWidth="1"/>
    <col min="15618" max="15618" width="23.42578125" style="1" customWidth="1"/>
    <col min="15619" max="15619" width="14.7109375" style="1" customWidth="1"/>
    <col min="15620" max="15870" width="9.140625" style="1"/>
    <col min="15871" max="15871" width="5.140625" style="1" customWidth="1"/>
    <col min="15872" max="15872" width="40" style="1" customWidth="1"/>
    <col min="15873" max="15873" width="18.42578125" style="1" customWidth="1"/>
    <col min="15874" max="15874" width="23.42578125" style="1" customWidth="1"/>
    <col min="15875" max="15875" width="14.7109375" style="1" customWidth="1"/>
    <col min="15876" max="16126" width="9.140625" style="1"/>
    <col min="16127" max="16127" width="5.140625" style="1" customWidth="1"/>
    <col min="16128" max="16128" width="40" style="1" customWidth="1"/>
    <col min="16129" max="16129" width="18.42578125" style="1" customWidth="1"/>
    <col min="16130" max="16130" width="23.42578125" style="1" customWidth="1"/>
    <col min="16131" max="16131" width="14.7109375" style="1" customWidth="1"/>
    <col min="16132" max="16384" width="9.140625" style="1"/>
  </cols>
  <sheetData>
    <row r="1" spans="1:14" x14ac:dyDescent="0.25">
      <c r="B1" s="1" t="s">
        <v>62</v>
      </c>
      <c r="I1" s="26" t="s">
        <v>0</v>
      </c>
      <c r="J1" s="26"/>
    </row>
    <row r="2" spans="1:14" hidden="1" x14ac:dyDescent="0.25"/>
    <row r="3" spans="1:14" hidden="1" x14ac:dyDescent="0.25"/>
    <row r="5" spans="1:14" x14ac:dyDescent="0.25">
      <c r="A5" s="27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4" x14ac:dyDescent="0.25">
      <c r="A6" s="4"/>
      <c r="B6" s="4"/>
      <c r="C6" s="4"/>
      <c r="D6" s="4"/>
      <c r="E6" s="4"/>
      <c r="F6" s="4"/>
      <c r="G6" s="4"/>
      <c r="H6" s="3"/>
      <c r="I6" s="3"/>
    </row>
    <row r="7" spans="1:14" x14ac:dyDescent="0.25">
      <c r="A7" s="4"/>
      <c r="B7" s="4"/>
      <c r="C7" s="4"/>
      <c r="D7" s="4"/>
      <c r="E7" s="4"/>
      <c r="G7" s="4"/>
      <c r="H7" s="3"/>
      <c r="I7" s="3"/>
    </row>
    <row r="8" spans="1:14" x14ac:dyDescent="0.25">
      <c r="A8" s="4"/>
      <c r="B8" s="4"/>
      <c r="C8" s="4"/>
      <c r="D8" s="4"/>
      <c r="E8" s="4"/>
      <c r="F8" s="4" t="s">
        <v>52</v>
      </c>
      <c r="G8" s="4"/>
      <c r="H8" s="3"/>
      <c r="I8" s="3"/>
    </row>
    <row r="9" spans="1:14" ht="102.75" customHeight="1" x14ac:dyDescent="0.25">
      <c r="A9" s="13" t="s">
        <v>2</v>
      </c>
      <c r="B9" s="13" t="s">
        <v>3</v>
      </c>
      <c r="C9" s="13" t="s">
        <v>38</v>
      </c>
      <c r="D9" s="13" t="s">
        <v>50</v>
      </c>
      <c r="E9" s="13" t="s">
        <v>58</v>
      </c>
      <c r="F9" s="13" t="s">
        <v>51</v>
      </c>
      <c r="G9" s="13" t="s">
        <v>59</v>
      </c>
      <c r="H9" s="14" t="s">
        <v>57</v>
      </c>
      <c r="I9" s="14" t="s">
        <v>4</v>
      </c>
      <c r="J9" s="14" t="s">
        <v>5</v>
      </c>
      <c r="N9" s="1" t="s">
        <v>56</v>
      </c>
    </row>
    <row r="10" spans="1:14" x14ac:dyDescent="0.25">
      <c r="A10" s="5">
        <v>1</v>
      </c>
      <c r="B10" s="6" t="s">
        <v>6</v>
      </c>
      <c r="C10" s="6">
        <v>253</v>
      </c>
      <c r="D10" s="18">
        <f>182*853</f>
        <v>155246</v>
      </c>
      <c r="E10" s="18">
        <f>ROUND(D10*0.9052,2)</f>
        <v>140528.68</v>
      </c>
      <c r="F10" s="18"/>
      <c r="G10" s="7"/>
      <c r="H10" s="7">
        <v>140529</v>
      </c>
      <c r="I10" s="7">
        <v>155523</v>
      </c>
      <c r="J10" s="7"/>
      <c r="K10" s="1">
        <v>32</v>
      </c>
      <c r="L10" s="1">
        <v>44</v>
      </c>
      <c r="M10" s="1">
        <f>K10+L10</f>
        <v>76</v>
      </c>
      <c r="N10" s="1">
        <f>C10+M10</f>
        <v>329</v>
      </c>
    </row>
    <row r="11" spans="1:14" ht="31.5" x14ac:dyDescent="0.25">
      <c r="A11" s="5">
        <v>2</v>
      </c>
      <c r="B11" s="8" t="s">
        <v>55</v>
      </c>
      <c r="C11" s="17">
        <v>279</v>
      </c>
      <c r="D11" s="19">
        <f t="shared" ref="D11:D16" si="0">C11*853</f>
        <v>237987</v>
      </c>
      <c r="E11" s="18">
        <f t="shared" ref="E11:E44" si="1">D11*0.9052</f>
        <v>215425.83240000001</v>
      </c>
      <c r="F11" s="19"/>
      <c r="G11" s="7"/>
      <c r="H11" s="7">
        <v>215426</v>
      </c>
      <c r="I11" s="7">
        <v>198853</v>
      </c>
      <c r="J11" s="7"/>
      <c r="K11" s="1">
        <v>55</v>
      </c>
      <c r="M11" s="1">
        <f t="shared" ref="M11:M45" si="2">K11+L11</f>
        <v>55</v>
      </c>
      <c r="N11" s="1">
        <f t="shared" ref="N11:N45" si="3">C11+M11</f>
        <v>334</v>
      </c>
    </row>
    <row r="12" spans="1:14" x14ac:dyDescent="0.25">
      <c r="A12" s="5">
        <v>3</v>
      </c>
      <c r="B12" s="6" t="s">
        <v>7</v>
      </c>
      <c r="C12" s="6">
        <v>299</v>
      </c>
      <c r="D12" s="19">
        <f t="shared" si="0"/>
        <v>255047</v>
      </c>
      <c r="E12" s="18">
        <f t="shared" si="1"/>
        <v>230868.54440000001</v>
      </c>
      <c r="F12" s="19"/>
      <c r="G12" s="7"/>
      <c r="H12" s="7">
        <v>230869</v>
      </c>
      <c r="I12" s="7">
        <v>166355</v>
      </c>
      <c r="J12" s="7"/>
      <c r="K12" s="1">
        <f>215-55-55</f>
        <v>105</v>
      </c>
      <c r="M12" s="1">
        <f t="shared" si="2"/>
        <v>105</v>
      </c>
      <c r="N12" s="1">
        <f t="shared" si="3"/>
        <v>404</v>
      </c>
    </row>
    <row r="13" spans="1:14" x14ac:dyDescent="0.25">
      <c r="A13" s="5">
        <v>4</v>
      </c>
      <c r="B13" s="6" t="s">
        <v>8</v>
      </c>
      <c r="C13" s="6">
        <v>281</v>
      </c>
      <c r="D13" s="19">
        <f t="shared" si="0"/>
        <v>239693</v>
      </c>
      <c r="E13" s="18">
        <f t="shared" si="1"/>
        <v>216970.1036</v>
      </c>
      <c r="F13" s="19"/>
      <c r="G13" s="7"/>
      <c r="H13" s="7">
        <v>216970</v>
      </c>
      <c r="I13" s="7">
        <v>156299</v>
      </c>
      <c r="J13" s="7"/>
      <c r="K13" s="1">
        <v>108</v>
      </c>
      <c r="M13" s="1">
        <f t="shared" si="2"/>
        <v>108</v>
      </c>
      <c r="N13" s="1">
        <f t="shared" si="3"/>
        <v>389</v>
      </c>
    </row>
    <row r="14" spans="1:14" x14ac:dyDescent="0.25">
      <c r="A14" s="5">
        <v>5</v>
      </c>
      <c r="B14" s="6" t="s">
        <v>9</v>
      </c>
      <c r="C14" s="24">
        <v>271</v>
      </c>
      <c r="D14" s="19">
        <f t="shared" si="0"/>
        <v>231163</v>
      </c>
      <c r="E14" s="18">
        <f t="shared" si="1"/>
        <v>209248.7476</v>
      </c>
      <c r="F14" s="19"/>
      <c r="G14" s="7"/>
      <c r="H14" s="7">
        <v>209249</v>
      </c>
      <c r="I14" s="7">
        <v>256762</v>
      </c>
      <c r="J14" s="7"/>
      <c r="K14" s="1">
        <v>-44</v>
      </c>
      <c r="M14" s="1">
        <f t="shared" si="2"/>
        <v>-44</v>
      </c>
      <c r="N14" s="1">
        <f t="shared" si="3"/>
        <v>227</v>
      </c>
    </row>
    <row r="15" spans="1:14" x14ac:dyDescent="0.25">
      <c r="A15" s="5">
        <v>6</v>
      </c>
      <c r="B15" s="6" t="s">
        <v>10</v>
      </c>
      <c r="C15" s="6">
        <v>259</v>
      </c>
      <c r="D15" s="19">
        <f t="shared" si="0"/>
        <v>220927</v>
      </c>
      <c r="E15" s="18">
        <f t="shared" si="1"/>
        <v>199983.12040000001</v>
      </c>
      <c r="F15" s="19"/>
      <c r="G15" s="7"/>
      <c r="H15" s="7">
        <v>199983</v>
      </c>
      <c r="I15" s="7">
        <v>166355</v>
      </c>
      <c r="J15" s="7"/>
      <c r="K15" s="1">
        <v>55</v>
      </c>
      <c r="M15" s="1">
        <f t="shared" si="2"/>
        <v>55</v>
      </c>
      <c r="N15" s="1">
        <f t="shared" si="3"/>
        <v>314</v>
      </c>
    </row>
    <row r="16" spans="1:14" x14ac:dyDescent="0.25">
      <c r="A16" s="5">
        <v>7</v>
      </c>
      <c r="B16" s="6" t="s">
        <v>11</v>
      </c>
      <c r="C16" s="6">
        <v>278</v>
      </c>
      <c r="D16" s="19">
        <f t="shared" si="0"/>
        <v>237134</v>
      </c>
      <c r="E16" s="18">
        <f t="shared" si="1"/>
        <v>214653.69680000001</v>
      </c>
      <c r="F16" s="19"/>
      <c r="G16" s="7"/>
      <c r="H16" s="7">
        <v>214654</v>
      </c>
      <c r="I16" s="7">
        <v>201173</v>
      </c>
      <c r="J16" s="7"/>
      <c r="K16" s="1">
        <v>65</v>
      </c>
      <c r="M16" s="1">
        <f t="shared" si="2"/>
        <v>65</v>
      </c>
      <c r="N16" s="1">
        <f t="shared" si="3"/>
        <v>343</v>
      </c>
    </row>
    <row r="17" spans="1:14" x14ac:dyDescent="0.25">
      <c r="A17" s="5">
        <v>8</v>
      </c>
      <c r="B17" s="6" t="s">
        <v>12</v>
      </c>
      <c r="C17" s="6">
        <v>318</v>
      </c>
      <c r="D17" s="19">
        <f>C17*857</f>
        <v>272526</v>
      </c>
      <c r="E17" s="18">
        <f t="shared" si="1"/>
        <v>246690.53520000001</v>
      </c>
      <c r="F17" s="19"/>
      <c r="G17" s="7"/>
      <c r="H17" s="7">
        <v>246691</v>
      </c>
      <c r="I17" s="7">
        <v>125346</v>
      </c>
      <c r="J17" s="7"/>
      <c r="K17" s="1">
        <f>202-32</f>
        <v>170</v>
      </c>
      <c r="M17" s="1">
        <f t="shared" si="2"/>
        <v>170</v>
      </c>
      <c r="N17" s="1">
        <f t="shared" si="3"/>
        <v>488</v>
      </c>
    </row>
    <row r="18" spans="1:14" x14ac:dyDescent="0.25">
      <c r="A18" s="5">
        <v>9</v>
      </c>
      <c r="B18" s="9" t="s">
        <v>13</v>
      </c>
      <c r="C18" s="23">
        <v>813</v>
      </c>
      <c r="D18" s="20">
        <f>C18*831</f>
        <v>675603</v>
      </c>
      <c r="E18" s="18">
        <f t="shared" si="1"/>
        <v>611555.83559999999</v>
      </c>
      <c r="F18" s="20"/>
      <c r="G18" s="7"/>
      <c r="H18" s="7">
        <v>611556</v>
      </c>
      <c r="I18" s="10">
        <v>635115</v>
      </c>
      <c r="J18" s="10"/>
      <c r="M18" s="1">
        <f t="shared" si="2"/>
        <v>0</v>
      </c>
      <c r="N18" s="1">
        <f t="shared" si="3"/>
        <v>813</v>
      </c>
    </row>
    <row r="19" spans="1:14" ht="15.75" customHeight="1" x14ac:dyDescent="0.25">
      <c r="A19" s="5">
        <v>10</v>
      </c>
      <c r="B19" s="9" t="s">
        <v>14</v>
      </c>
      <c r="C19" s="9">
        <v>710</v>
      </c>
      <c r="D19" s="20">
        <f>C19*822</f>
        <v>583620</v>
      </c>
      <c r="E19" s="18">
        <f t="shared" si="1"/>
        <v>528292.82400000002</v>
      </c>
      <c r="F19" s="20"/>
      <c r="G19" s="7"/>
      <c r="H19" s="7">
        <v>528293</v>
      </c>
      <c r="I19" s="10">
        <v>517480</v>
      </c>
      <c r="J19" s="10"/>
      <c r="M19" s="1">
        <f t="shared" si="2"/>
        <v>0</v>
      </c>
      <c r="N19" s="1">
        <f t="shared" si="3"/>
        <v>710</v>
      </c>
    </row>
    <row r="20" spans="1:14" x14ac:dyDescent="0.25">
      <c r="A20" s="5">
        <v>11</v>
      </c>
      <c r="B20" s="9" t="s">
        <v>15</v>
      </c>
      <c r="C20" s="9">
        <v>828</v>
      </c>
      <c r="D20" s="20">
        <f>C20*831</f>
        <v>688068</v>
      </c>
      <c r="E20" s="18">
        <f t="shared" si="1"/>
        <v>622839.15359999996</v>
      </c>
      <c r="F20" s="20"/>
      <c r="G20" s="7"/>
      <c r="H20" s="7">
        <v>622839</v>
      </c>
      <c r="I20" s="10">
        <v>568183</v>
      </c>
      <c r="J20" s="10"/>
      <c r="M20" s="1">
        <f t="shared" si="2"/>
        <v>0</v>
      </c>
      <c r="N20" s="1">
        <f t="shared" si="3"/>
        <v>828</v>
      </c>
    </row>
    <row r="21" spans="1:14" x14ac:dyDescent="0.25">
      <c r="A21" s="5">
        <v>12</v>
      </c>
      <c r="B21" s="9" t="s">
        <v>16</v>
      </c>
      <c r="C21" s="9">
        <v>559</v>
      </c>
      <c r="D21" s="20">
        <f>C21*822</f>
        <v>459498</v>
      </c>
      <c r="E21" s="18">
        <f t="shared" si="1"/>
        <v>415937.58960000001</v>
      </c>
      <c r="F21" s="20"/>
      <c r="G21" s="7"/>
      <c r="H21" s="7">
        <v>415938</v>
      </c>
      <c r="I21" s="10">
        <v>470504</v>
      </c>
      <c r="J21" s="10"/>
      <c r="M21" s="1">
        <f t="shared" si="2"/>
        <v>0</v>
      </c>
      <c r="N21" s="1">
        <f t="shared" si="3"/>
        <v>559</v>
      </c>
    </row>
    <row r="22" spans="1:14" x14ac:dyDescent="0.25">
      <c r="A22" s="5">
        <v>13</v>
      </c>
      <c r="B22" s="9" t="s">
        <v>17</v>
      </c>
      <c r="C22" s="9">
        <v>744</v>
      </c>
      <c r="D22" s="20">
        <f>C22*822</f>
        <v>611568</v>
      </c>
      <c r="E22" s="18">
        <f t="shared" si="1"/>
        <v>553591.35360000003</v>
      </c>
      <c r="F22" s="20"/>
      <c r="G22" s="7"/>
      <c r="H22" s="7">
        <v>553591</v>
      </c>
      <c r="I22" s="10">
        <v>533138</v>
      </c>
      <c r="J22" s="10"/>
      <c r="M22" s="1">
        <f t="shared" si="2"/>
        <v>0</v>
      </c>
      <c r="N22" s="1">
        <f t="shared" si="3"/>
        <v>744</v>
      </c>
    </row>
    <row r="23" spans="1:14" x14ac:dyDescent="0.25">
      <c r="A23" s="5">
        <v>14</v>
      </c>
      <c r="B23" s="9" t="s">
        <v>18</v>
      </c>
      <c r="C23" s="9">
        <v>767</v>
      </c>
      <c r="D23" s="20">
        <f>C23*822</f>
        <v>630474</v>
      </c>
      <c r="E23" s="18">
        <f t="shared" si="1"/>
        <v>570705.06480000005</v>
      </c>
      <c r="F23" s="20"/>
      <c r="G23" s="7"/>
      <c r="H23" s="7">
        <v>570705</v>
      </c>
      <c r="I23" s="10">
        <v>521953</v>
      </c>
      <c r="J23" s="10"/>
      <c r="M23" s="1">
        <f t="shared" si="2"/>
        <v>0</v>
      </c>
      <c r="N23" s="1">
        <f t="shared" si="3"/>
        <v>767</v>
      </c>
    </row>
    <row r="24" spans="1:14" x14ac:dyDescent="0.25">
      <c r="A24" s="5">
        <v>15</v>
      </c>
      <c r="B24" s="9" t="s">
        <v>19</v>
      </c>
      <c r="C24" s="9">
        <v>584</v>
      </c>
      <c r="D24" s="20">
        <f>C24*822</f>
        <v>480048</v>
      </c>
      <c r="E24" s="18">
        <f t="shared" si="1"/>
        <v>434539.44959999999</v>
      </c>
      <c r="F24" s="20"/>
      <c r="G24" s="7"/>
      <c r="H24" s="7">
        <v>434539</v>
      </c>
      <c r="I24" s="10">
        <v>327339</v>
      </c>
      <c r="J24" s="10"/>
      <c r="K24" s="1">
        <v>206</v>
      </c>
      <c r="M24" s="1">
        <f t="shared" si="2"/>
        <v>206</v>
      </c>
      <c r="N24" s="1">
        <f t="shared" si="3"/>
        <v>790</v>
      </c>
    </row>
    <row r="25" spans="1:14" x14ac:dyDescent="0.25">
      <c r="A25" s="5">
        <v>16</v>
      </c>
      <c r="B25" s="9" t="s">
        <v>20</v>
      </c>
      <c r="C25" s="9">
        <v>594</v>
      </c>
      <c r="D25" s="20">
        <f>C25*822</f>
        <v>488268</v>
      </c>
      <c r="E25" s="18">
        <f t="shared" si="1"/>
        <v>441980.1936</v>
      </c>
      <c r="F25" s="20"/>
      <c r="G25" s="7"/>
      <c r="H25" s="7">
        <v>441980</v>
      </c>
      <c r="I25" s="10">
        <v>479451</v>
      </c>
      <c r="J25" s="10"/>
      <c r="M25" s="1">
        <f t="shared" si="2"/>
        <v>0</v>
      </c>
      <c r="N25" s="1">
        <f t="shared" si="3"/>
        <v>594</v>
      </c>
    </row>
    <row r="26" spans="1:14" x14ac:dyDescent="0.25">
      <c r="A26" s="5">
        <v>17</v>
      </c>
      <c r="B26" s="9" t="s">
        <v>21</v>
      </c>
      <c r="C26" s="23">
        <v>1049</v>
      </c>
      <c r="D26" s="20">
        <f>C26*831</f>
        <v>871719</v>
      </c>
      <c r="E26" s="18">
        <f t="shared" si="1"/>
        <v>789080.03879999998</v>
      </c>
      <c r="F26" s="20"/>
      <c r="G26" s="7"/>
      <c r="H26" s="7">
        <v>789080</v>
      </c>
      <c r="I26" s="10">
        <v>715824</v>
      </c>
      <c r="J26" s="10"/>
      <c r="M26" s="1">
        <f t="shared" si="2"/>
        <v>0</v>
      </c>
      <c r="N26" s="1">
        <f t="shared" si="3"/>
        <v>1049</v>
      </c>
    </row>
    <row r="27" spans="1:14" x14ac:dyDescent="0.25">
      <c r="A27" s="5">
        <v>18</v>
      </c>
      <c r="B27" s="9" t="s">
        <v>22</v>
      </c>
      <c r="C27" s="9">
        <v>520</v>
      </c>
      <c r="D27" s="20">
        <f>C27*822</f>
        <v>427440</v>
      </c>
      <c r="E27" s="18">
        <f t="shared" si="1"/>
        <v>386918.68800000002</v>
      </c>
      <c r="F27" s="20"/>
      <c r="G27" s="7"/>
      <c r="H27" s="7">
        <v>386919</v>
      </c>
      <c r="I27" s="10">
        <v>355673</v>
      </c>
      <c r="J27" s="10"/>
      <c r="M27" s="1">
        <f t="shared" si="2"/>
        <v>0</v>
      </c>
      <c r="N27" s="1">
        <f t="shared" si="3"/>
        <v>520</v>
      </c>
    </row>
    <row r="28" spans="1:14" x14ac:dyDescent="0.25">
      <c r="A28" s="5">
        <v>19</v>
      </c>
      <c r="B28" s="9" t="s">
        <v>40</v>
      </c>
      <c r="C28" s="21">
        <v>746</v>
      </c>
      <c r="D28" s="20">
        <f>C28*933</f>
        <v>696018</v>
      </c>
      <c r="E28" s="18">
        <f t="shared" si="1"/>
        <v>630035.49360000005</v>
      </c>
      <c r="F28" s="20"/>
      <c r="G28" s="7"/>
      <c r="H28" s="7">
        <v>630035</v>
      </c>
      <c r="I28" s="10">
        <v>604150</v>
      </c>
      <c r="J28" s="10"/>
      <c r="M28" s="1">
        <f t="shared" si="2"/>
        <v>0</v>
      </c>
      <c r="N28" s="1">
        <f t="shared" si="3"/>
        <v>746</v>
      </c>
    </row>
    <row r="29" spans="1:14" x14ac:dyDescent="0.25">
      <c r="A29" s="5">
        <v>20</v>
      </c>
      <c r="B29" s="9" t="s">
        <v>41</v>
      </c>
      <c r="C29" s="9">
        <v>764</v>
      </c>
      <c r="D29" s="20">
        <f>C29*933</f>
        <v>712812</v>
      </c>
      <c r="E29" s="18">
        <f t="shared" si="1"/>
        <v>645237.42240000004</v>
      </c>
      <c r="F29" s="20"/>
      <c r="G29" s="7"/>
      <c r="H29" s="7">
        <v>645237</v>
      </c>
      <c r="I29" s="10">
        <v>632073</v>
      </c>
      <c r="J29" s="10"/>
      <c r="M29" s="1">
        <f t="shared" si="2"/>
        <v>0</v>
      </c>
      <c r="N29" s="1">
        <f t="shared" si="3"/>
        <v>764</v>
      </c>
    </row>
    <row r="30" spans="1:14" x14ac:dyDescent="0.25">
      <c r="A30" s="5">
        <v>21</v>
      </c>
      <c r="B30" s="9" t="s">
        <v>42</v>
      </c>
      <c r="C30" s="9">
        <v>795</v>
      </c>
      <c r="D30" s="20">
        <f>C30*933</f>
        <v>741735</v>
      </c>
      <c r="E30" s="18">
        <f t="shared" si="1"/>
        <v>671418.522</v>
      </c>
      <c r="F30" s="20"/>
      <c r="G30" s="7"/>
      <c r="H30" s="7">
        <v>671419</v>
      </c>
      <c r="I30" s="10">
        <v>632072</v>
      </c>
      <c r="J30" s="10"/>
      <c r="M30" s="1">
        <f t="shared" si="2"/>
        <v>0</v>
      </c>
      <c r="N30" s="1">
        <f t="shared" si="3"/>
        <v>795</v>
      </c>
    </row>
    <row r="31" spans="1:14" x14ac:dyDescent="0.25">
      <c r="A31" s="5">
        <v>22</v>
      </c>
      <c r="B31" s="9" t="s">
        <v>43</v>
      </c>
      <c r="C31" s="9">
        <v>1107</v>
      </c>
      <c r="D31" s="20">
        <f>C31*942</f>
        <v>1042794</v>
      </c>
      <c r="E31" s="18">
        <f t="shared" si="1"/>
        <v>943937.12879999995</v>
      </c>
      <c r="F31" s="20"/>
      <c r="G31" s="7"/>
      <c r="H31" s="7">
        <v>943937</v>
      </c>
      <c r="I31" s="10">
        <v>899243</v>
      </c>
      <c r="J31" s="10"/>
      <c r="M31" s="1">
        <f t="shared" si="2"/>
        <v>0</v>
      </c>
      <c r="N31" s="1">
        <f t="shared" si="3"/>
        <v>1107</v>
      </c>
    </row>
    <row r="32" spans="1:14" x14ac:dyDescent="0.25">
      <c r="A32" s="5">
        <v>23</v>
      </c>
      <c r="B32" s="9" t="s">
        <v>23</v>
      </c>
      <c r="C32" s="9">
        <v>643</v>
      </c>
      <c r="D32" s="20">
        <f>C32*933</f>
        <v>599919</v>
      </c>
      <c r="E32" s="18">
        <f t="shared" si="1"/>
        <v>543046.67879999999</v>
      </c>
      <c r="F32" s="20"/>
      <c r="G32" s="7"/>
      <c r="H32" s="7">
        <v>543047</v>
      </c>
      <c r="I32" s="10">
        <v>546611</v>
      </c>
      <c r="J32" s="10"/>
      <c r="M32" s="1">
        <f t="shared" si="2"/>
        <v>0</v>
      </c>
      <c r="N32" s="1">
        <f t="shared" si="3"/>
        <v>643</v>
      </c>
    </row>
    <row r="33" spans="1:14" x14ac:dyDescent="0.25">
      <c r="A33" s="5">
        <v>24</v>
      </c>
      <c r="B33" s="9" t="s">
        <v>44</v>
      </c>
      <c r="C33" s="9">
        <v>606</v>
      </c>
      <c r="D33" s="20">
        <f>C33*933</f>
        <v>565398</v>
      </c>
      <c r="E33" s="18">
        <f t="shared" si="1"/>
        <v>511798.2696</v>
      </c>
      <c r="F33" s="20"/>
      <c r="G33" s="7"/>
      <c r="H33" s="7">
        <v>511798</v>
      </c>
      <c r="I33" s="10">
        <v>510228</v>
      </c>
      <c r="J33" s="10"/>
      <c r="M33" s="1">
        <f t="shared" si="2"/>
        <v>0</v>
      </c>
      <c r="N33" s="1">
        <f t="shared" si="3"/>
        <v>606</v>
      </c>
    </row>
    <row r="34" spans="1:14" x14ac:dyDescent="0.25">
      <c r="A34" s="5">
        <v>25</v>
      </c>
      <c r="B34" s="9" t="s">
        <v>45</v>
      </c>
      <c r="C34" s="9">
        <v>940</v>
      </c>
      <c r="D34" s="20">
        <f>C34*942</f>
        <v>885480</v>
      </c>
      <c r="E34" s="18">
        <f t="shared" si="1"/>
        <v>801536.49600000004</v>
      </c>
      <c r="F34" s="20"/>
      <c r="G34" s="7"/>
      <c r="H34" s="7">
        <v>801536</v>
      </c>
      <c r="I34" s="10">
        <v>825730</v>
      </c>
      <c r="J34" s="10"/>
      <c r="M34" s="1">
        <f t="shared" si="2"/>
        <v>0</v>
      </c>
      <c r="N34" s="1">
        <f t="shared" si="3"/>
        <v>940</v>
      </c>
    </row>
    <row r="35" spans="1:14" ht="15" customHeight="1" x14ac:dyDescent="0.25">
      <c r="A35" s="5">
        <v>26</v>
      </c>
      <c r="B35" s="9" t="s">
        <v>46</v>
      </c>
      <c r="C35" s="9">
        <v>435</v>
      </c>
      <c r="D35" s="20">
        <f>C35*933</f>
        <v>405855</v>
      </c>
      <c r="E35" s="18">
        <f t="shared" si="1"/>
        <v>367379.946</v>
      </c>
      <c r="F35" s="20"/>
      <c r="G35" s="7"/>
      <c r="H35" s="7">
        <v>367380</v>
      </c>
      <c r="I35" s="10">
        <v>344382</v>
      </c>
      <c r="J35" s="10"/>
      <c r="M35" s="1">
        <f t="shared" si="2"/>
        <v>0</v>
      </c>
      <c r="N35" s="1">
        <f t="shared" si="3"/>
        <v>435</v>
      </c>
    </row>
    <row r="36" spans="1:14" ht="15" customHeight="1" x14ac:dyDescent="0.25">
      <c r="A36" s="5">
        <v>27</v>
      </c>
      <c r="B36" s="9" t="s">
        <v>24</v>
      </c>
      <c r="C36" s="9">
        <v>763</v>
      </c>
      <c r="D36" s="20">
        <f>C36*933</f>
        <v>711879</v>
      </c>
      <c r="E36" s="18">
        <f t="shared" si="1"/>
        <v>644392.87080000003</v>
      </c>
      <c r="F36" s="20"/>
      <c r="G36" s="7"/>
      <c r="H36" s="7">
        <v>644393</v>
      </c>
      <c r="I36" s="10">
        <v>647303</v>
      </c>
      <c r="J36" s="10"/>
      <c r="M36" s="1">
        <f t="shared" si="2"/>
        <v>0</v>
      </c>
      <c r="N36" s="1">
        <f t="shared" si="3"/>
        <v>763</v>
      </c>
    </row>
    <row r="37" spans="1:14" x14ac:dyDescent="0.25">
      <c r="A37" s="5">
        <v>28</v>
      </c>
      <c r="B37" s="9" t="s">
        <v>47</v>
      </c>
      <c r="C37" s="9">
        <v>566</v>
      </c>
      <c r="D37" s="20">
        <f>C37*933</f>
        <v>528078</v>
      </c>
      <c r="E37" s="18">
        <f t="shared" si="1"/>
        <v>478016.20559999999</v>
      </c>
      <c r="F37" s="20"/>
      <c r="G37" s="7"/>
      <c r="H37" s="7">
        <v>478016</v>
      </c>
      <c r="I37" s="10">
        <v>444228</v>
      </c>
      <c r="J37" s="10"/>
      <c r="M37" s="1">
        <f t="shared" si="2"/>
        <v>0</v>
      </c>
      <c r="N37" s="1">
        <f t="shared" si="3"/>
        <v>566</v>
      </c>
    </row>
    <row r="38" spans="1:14" x14ac:dyDescent="0.25">
      <c r="A38" s="5">
        <v>29</v>
      </c>
      <c r="B38" s="9" t="s">
        <v>48</v>
      </c>
      <c r="C38" s="9">
        <v>909</v>
      </c>
      <c r="D38" s="20">
        <f>C38*942</f>
        <v>856278</v>
      </c>
      <c r="E38" s="18">
        <f t="shared" si="1"/>
        <v>775102.8456</v>
      </c>
      <c r="F38" s="20"/>
      <c r="G38" s="7"/>
      <c r="H38" s="7">
        <v>775103</v>
      </c>
      <c r="I38" s="10">
        <v>739396</v>
      </c>
      <c r="J38" s="10"/>
      <c r="M38" s="1">
        <f t="shared" si="2"/>
        <v>0</v>
      </c>
      <c r="N38" s="1">
        <f t="shared" si="3"/>
        <v>909</v>
      </c>
    </row>
    <row r="39" spans="1:14" x14ac:dyDescent="0.25">
      <c r="A39" s="5">
        <v>30</v>
      </c>
      <c r="B39" s="9" t="s">
        <v>49</v>
      </c>
      <c r="C39" s="9">
        <v>514</v>
      </c>
      <c r="D39" s="20">
        <f>C39*933</f>
        <v>479562</v>
      </c>
      <c r="E39" s="18">
        <f t="shared" si="1"/>
        <v>434099.52240000002</v>
      </c>
      <c r="F39" s="20"/>
      <c r="G39" s="7"/>
      <c r="H39" s="7">
        <v>434100</v>
      </c>
      <c r="I39" s="10">
        <v>423920</v>
      </c>
      <c r="J39" s="10"/>
      <c r="M39" s="1">
        <f t="shared" si="2"/>
        <v>0</v>
      </c>
      <c r="N39" s="1">
        <f t="shared" si="3"/>
        <v>514</v>
      </c>
    </row>
    <row r="40" spans="1:14" ht="36.75" customHeight="1" x14ac:dyDescent="0.25">
      <c r="A40" s="5">
        <v>31</v>
      </c>
      <c r="B40" s="25" t="s">
        <v>54</v>
      </c>
      <c r="C40" s="9">
        <v>572</v>
      </c>
      <c r="D40" s="20">
        <f>C40*933</f>
        <v>533676</v>
      </c>
      <c r="E40" s="18">
        <f t="shared" si="1"/>
        <v>483083.51520000002</v>
      </c>
      <c r="F40" s="20"/>
      <c r="G40" s="7"/>
      <c r="H40" s="7">
        <v>483084</v>
      </c>
      <c r="I40" s="10">
        <v>458612</v>
      </c>
      <c r="J40" s="10"/>
      <c r="M40" s="1">
        <f t="shared" si="2"/>
        <v>0</v>
      </c>
      <c r="N40" s="1">
        <f t="shared" si="3"/>
        <v>572</v>
      </c>
    </row>
    <row r="41" spans="1:14" x14ac:dyDescent="0.25">
      <c r="A41" s="5">
        <v>32</v>
      </c>
      <c r="B41" s="9" t="s">
        <v>25</v>
      </c>
      <c r="C41" s="9">
        <v>510</v>
      </c>
      <c r="D41" s="20">
        <f t="shared" ref="D41:D42" si="4">C41*933</f>
        <v>475830</v>
      </c>
      <c r="E41" s="18">
        <f t="shared" si="1"/>
        <v>430721.31599999999</v>
      </c>
      <c r="F41" s="20"/>
      <c r="G41" s="7"/>
      <c r="H41" s="7">
        <v>430721</v>
      </c>
      <c r="I41" s="10">
        <v>357074</v>
      </c>
      <c r="J41" s="10"/>
      <c r="M41" s="1">
        <f t="shared" si="2"/>
        <v>0</v>
      </c>
      <c r="N41" s="1">
        <f t="shared" si="3"/>
        <v>510</v>
      </c>
    </row>
    <row r="42" spans="1:14" x14ac:dyDescent="0.25">
      <c r="A42" s="5">
        <v>33</v>
      </c>
      <c r="B42" s="9" t="s">
        <v>26</v>
      </c>
      <c r="C42" s="9">
        <v>592</v>
      </c>
      <c r="D42" s="20">
        <f t="shared" si="4"/>
        <v>552336</v>
      </c>
      <c r="E42" s="18">
        <f t="shared" si="1"/>
        <v>499974.54720000003</v>
      </c>
      <c r="F42" s="20"/>
      <c r="G42" s="7"/>
      <c r="H42" s="7">
        <v>499975</v>
      </c>
      <c r="I42" s="10">
        <v>528843</v>
      </c>
      <c r="J42" s="10"/>
      <c r="M42" s="1">
        <f t="shared" si="2"/>
        <v>0</v>
      </c>
      <c r="N42" s="1">
        <f t="shared" si="3"/>
        <v>592</v>
      </c>
    </row>
    <row r="43" spans="1:14" ht="14.25" customHeight="1" x14ac:dyDescent="0.25">
      <c r="A43" s="5">
        <v>34</v>
      </c>
      <c r="B43" s="9" t="s">
        <v>53</v>
      </c>
      <c r="C43" s="9">
        <v>937</v>
      </c>
      <c r="D43" s="20">
        <f>C43*942</f>
        <v>882654</v>
      </c>
      <c r="E43" s="18">
        <f t="shared" si="1"/>
        <v>798978.40080000006</v>
      </c>
      <c r="F43" s="20"/>
      <c r="G43" s="7"/>
      <c r="H43" s="7">
        <v>798978</v>
      </c>
      <c r="I43" s="10">
        <v>782136</v>
      </c>
      <c r="J43" s="10"/>
      <c r="M43" s="1">
        <f t="shared" si="2"/>
        <v>0</v>
      </c>
      <c r="N43" s="1">
        <f t="shared" si="3"/>
        <v>937</v>
      </c>
    </row>
    <row r="44" spans="1:14" x14ac:dyDescent="0.25">
      <c r="A44" s="5">
        <v>35</v>
      </c>
      <c r="B44" s="6" t="s">
        <v>27</v>
      </c>
      <c r="C44" s="6">
        <v>343</v>
      </c>
      <c r="D44" s="20">
        <f>C44*1098</f>
        <v>376614</v>
      </c>
      <c r="E44" s="18">
        <f t="shared" si="1"/>
        <v>340910.99280000001</v>
      </c>
      <c r="F44" s="18"/>
      <c r="G44" s="7"/>
      <c r="H44" s="7">
        <v>340911</v>
      </c>
      <c r="I44" s="7">
        <v>326787</v>
      </c>
      <c r="J44" s="7"/>
      <c r="M44" s="1">
        <f t="shared" si="2"/>
        <v>0</v>
      </c>
      <c r="N44" s="1">
        <f t="shared" si="3"/>
        <v>343</v>
      </c>
    </row>
    <row r="45" spans="1:14" x14ac:dyDescent="0.25">
      <c r="A45" s="5">
        <v>36</v>
      </c>
      <c r="B45" s="6" t="s">
        <v>39</v>
      </c>
      <c r="C45" s="6">
        <v>232</v>
      </c>
      <c r="D45" s="20">
        <f>C45*637</f>
        <v>147784</v>
      </c>
      <c r="E45" s="18">
        <f>D45*0.9052-255</f>
        <v>133519.07680000001</v>
      </c>
      <c r="F45" s="18"/>
      <c r="G45" s="7"/>
      <c r="H45" s="7">
        <v>133520</v>
      </c>
      <c r="I45" s="7"/>
      <c r="J45" s="7"/>
      <c r="M45" s="1">
        <f t="shared" si="2"/>
        <v>0</v>
      </c>
      <c r="N45" s="1">
        <f t="shared" si="3"/>
        <v>232</v>
      </c>
    </row>
    <row r="46" spans="1:14" x14ac:dyDescent="0.25">
      <c r="A46" s="5">
        <v>37</v>
      </c>
      <c r="B46" s="6" t="s">
        <v>28</v>
      </c>
      <c r="C46" s="6"/>
      <c r="D46" s="20">
        <f t="shared" ref="D46" si="5">C46*822</f>
        <v>0</v>
      </c>
      <c r="E46" s="20">
        <v>0</v>
      </c>
      <c r="F46" s="18"/>
      <c r="G46" s="7"/>
      <c r="H46" s="7">
        <f t="shared" ref="H46" si="6">E46</f>
        <v>0</v>
      </c>
      <c r="I46" s="7">
        <v>0</v>
      </c>
      <c r="J46" s="7"/>
      <c r="M46" s="1">
        <f t="shared" ref="M46:M48" si="7">K46+L46</f>
        <v>0</v>
      </c>
      <c r="N46" s="1">
        <f t="shared" ref="N46:N48" si="8">C46+M46</f>
        <v>0</v>
      </c>
    </row>
    <row r="47" spans="1:14" x14ac:dyDescent="0.25">
      <c r="A47" s="5">
        <v>38</v>
      </c>
      <c r="B47" s="6" t="s">
        <v>29</v>
      </c>
      <c r="C47" s="6">
        <v>211</v>
      </c>
      <c r="D47" s="20"/>
      <c r="E47" s="20"/>
      <c r="F47" s="18">
        <f>(C47*929)</f>
        <v>196019</v>
      </c>
      <c r="G47" s="7">
        <f>F47-19373</f>
        <v>176646</v>
      </c>
      <c r="H47" s="7">
        <f>G47</f>
        <v>176646</v>
      </c>
      <c r="I47" s="7">
        <v>0</v>
      </c>
      <c r="J47" s="7">
        <v>101168</v>
      </c>
      <c r="M47" s="1">
        <f t="shared" si="7"/>
        <v>0</v>
      </c>
      <c r="N47" s="1">
        <f t="shared" si="8"/>
        <v>211</v>
      </c>
    </row>
    <row r="48" spans="1:14" x14ac:dyDescent="0.25">
      <c r="A48" s="5">
        <v>39</v>
      </c>
      <c r="B48" s="6" t="s">
        <v>30</v>
      </c>
      <c r="C48" s="6">
        <v>18</v>
      </c>
      <c r="D48" s="20"/>
      <c r="E48" s="20"/>
      <c r="F48" s="18">
        <f>C48*853</f>
        <v>15354</v>
      </c>
      <c r="G48" s="7">
        <v>15354</v>
      </c>
      <c r="H48" s="7">
        <f>G48</f>
        <v>15354</v>
      </c>
      <c r="I48" s="7">
        <v>0</v>
      </c>
      <c r="J48" s="7">
        <v>83832</v>
      </c>
      <c r="M48" s="1">
        <f t="shared" si="7"/>
        <v>0</v>
      </c>
      <c r="N48" s="1">
        <f t="shared" si="8"/>
        <v>18</v>
      </c>
    </row>
    <row r="49" spans="1:14" s="11" customFormat="1" x14ac:dyDescent="0.25">
      <c r="A49" s="15"/>
      <c r="B49" s="15" t="s">
        <v>31</v>
      </c>
      <c r="C49" s="15">
        <f>SUM(C10:C48)</f>
        <v>21609</v>
      </c>
      <c r="D49" s="16">
        <f>ROUND(SUM(D10:D48),2)</f>
        <v>18960731</v>
      </c>
      <c r="E49" s="16">
        <v>17163000</v>
      </c>
      <c r="F49" s="16">
        <f>F47+F48</f>
        <v>211373</v>
      </c>
      <c r="G49" s="16">
        <f>SUM(G10:G48)</f>
        <v>192000</v>
      </c>
      <c r="H49" s="16">
        <f>E49+G49</f>
        <v>17355000</v>
      </c>
      <c r="I49" s="16">
        <f>SUM(I10:I46)</f>
        <v>16254114</v>
      </c>
      <c r="J49" s="16">
        <f>J47+J48</f>
        <v>185000</v>
      </c>
      <c r="M49" s="11">
        <f>SUM(M10:M48)</f>
        <v>796</v>
      </c>
      <c r="N49" s="11">
        <f>SUM(N10:N48)</f>
        <v>22405</v>
      </c>
    </row>
    <row r="50" spans="1:14" s="11" customFormat="1" x14ac:dyDescent="0.25">
      <c r="H50" s="12"/>
      <c r="I50" s="12"/>
      <c r="J50" s="12"/>
    </row>
    <row r="51" spans="1:14" s="11" customFormat="1" x14ac:dyDescent="0.25">
      <c r="D51" s="22"/>
      <c r="E51" s="22"/>
      <c r="F51" s="22"/>
      <c r="G51" s="22"/>
      <c r="H51" s="12"/>
      <c r="I51" s="12"/>
      <c r="J51" s="12"/>
    </row>
    <row r="53" spans="1:14" x14ac:dyDescent="0.25">
      <c r="B53" s="4" t="s">
        <v>32</v>
      </c>
      <c r="C53" s="4"/>
      <c r="D53" s="26" t="s">
        <v>33</v>
      </c>
      <c r="E53" s="26"/>
      <c r="F53" s="26"/>
      <c r="G53" s="4" t="s">
        <v>60</v>
      </c>
      <c r="J53" s="27" t="s">
        <v>34</v>
      </c>
      <c r="K53" s="27"/>
    </row>
    <row r="54" spans="1:14" x14ac:dyDescent="0.25">
      <c r="B54" s="4" t="s">
        <v>35</v>
      </c>
      <c r="C54" s="4"/>
      <c r="D54" s="26" t="s">
        <v>36</v>
      </c>
      <c r="E54" s="26"/>
      <c r="F54" s="26"/>
      <c r="G54" s="4" t="s">
        <v>61</v>
      </c>
      <c r="J54" s="27" t="s">
        <v>37</v>
      </c>
      <c r="K54" s="27"/>
    </row>
  </sheetData>
  <mergeCells count="6">
    <mergeCell ref="I1:J1"/>
    <mergeCell ref="A5:J5"/>
    <mergeCell ref="D53:F53"/>
    <mergeCell ref="J53:K53"/>
    <mergeCell ref="D54:F54"/>
    <mergeCell ref="J54:K54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2026-04-30T09:35:15Z</cp:lastPrinted>
  <dcterms:created xsi:type="dcterms:W3CDTF">2025-03-07T06:50:44Z</dcterms:created>
  <dcterms:modified xsi:type="dcterms:W3CDTF">2026-05-13T06:13:45Z</dcterms:modified>
</cp:coreProperties>
</file>