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rela.Sinca\Desktop\hcl 109-132\hcl 114\Anexe 1-33\"/>
    </mc:Choice>
  </mc:AlternateContent>
  <xr:revisionPtr revIDLastSave="0" documentId="13_ncr:1_{26635610-AC7A-4F93-9165-AB7D93125417}" xr6:coauthVersionLast="47" xr6:coauthVersionMax="47" xr10:uidLastSave="{00000000-0000-0000-0000-000000000000}"/>
  <bookViews>
    <workbookView xWindow="-120" yWindow="-120" windowWidth="29040" windowHeight="15840" xr2:uid="{8936EB64-2C01-4121-983D-19F392CCF01B}"/>
  </bookViews>
  <sheets>
    <sheet name="70" sheetId="1" r:id="rId1"/>
  </sheets>
  <externalReferences>
    <externalReference r:id="rId2"/>
  </externalReferences>
  <definedNames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5" i="1" l="1"/>
  <c r="J315" i="1"/>
  <c r="J314" i="1" s="1"/>
  <c r="J313" i="1" s="1"/>
  <c r="I315" i="1"/>
  <c r="I314" i="1" s="1"/>
  <c r="H315" i="1"/>
  <c r="H314" i="1" s="1"/>
  <c r="H313" i="1" s="1"/>
  <c r="G315" i="1"/>
  <c r="G314" i="1" s="1"/>
  <c r="G313" i="1" s="1"/>
  <c r="F315" i="1"/>
  <c r="F314" i="1" s="1"/>
  <c r="F313" i="1" s="1"/>
  <c r="L313" i="1"/>
  <c r="K313" i="1"/>
  <c r="K312" i="1"/>
  <c r="K311" i="1"/>
  <c r="K310" i="1"/>
  <c r="K309" i="1"/>
  <c r="K308" i="1" s="1"/>
  <c r="K307" i="1" s="1"/>
  <c r="L308" i="1"/>
  <c r="L307" i="1" s="1"/>
  <c r="J308" i="1"/>
  <c r="J307" i="1" s="1"/>
  <c r="I308" i="1"/>
  <c r="I307" i="1" s="1"/>
  <c r="H308" i="1"/>
  <c r="H307" i="1" s="1"/>
  <c r="G308" i="1"/>
  <c r="G307" i="1" s="1"/>
  <c r="F308" i="1"/>
  <c r="F307" i="1" s="1"/>
  <c r="K306" i="1"/>
  <c r="K304" i="1"/>
  <c r="K303" i="1" s="1"/>
  <c r="D304" i="1"/>
  <c r="L303" i="1"/>
  <c r="J303" i="1"/>
  <c r="I303" i="1"/>
  <c r="H303" i="1"/>
  <c r="G303" i="1"/>
  <c r="F303" i="1"/>
  <c r="D303" i="1" s="1"/>
  <c r="L302" i="1"/>
  <c r="K302" i="1"/>
  <c r="J302" i="1"/>
  <c r="I302" i="1"/>
  <c r="H302" i="1"/>
  <c r="G302" i="1"/>
  <c r="E302" i="1" s="1"/>
  <c r="F302" i="1"/>
  <c r="D302" i="1" s="1"/>
  <c r="L301" i="1"/>
  <c r="K301" i="1"/>
  <c r="J301" i="1"/>
  <c r="I301" i="1"/>
  <c r="H301" i="1"/>
  <c r="G301" i="1"/>
  <c r="E301" i="1" s="1"/>
  <c r="F301" i="1"/>
  <c r="D301" i="1" s="1"/>
  <c r="L300" i="1"/>
  <c r="K300" i="1"/>
  <c r="J300" i="1"/>
  <c r="I300" i="1"/>
  <c r="H300" i="1"/>
  <c r="G300" i="1"/>
  <c r="E300" i="1" s="1"/>
  <c r="F300" i="1"/>
  <c r="D300" i="1" s="1"/>
  <c r="L299" i="1"/>
  <c r="K299" i="1"/>
  <c r="J299" i="1"/>
  <c r="I299" i="1"/>
  <c r="H299" i="1"/>
  <c r="G299" i="1"/>
  <c r="E299" i="1" s="1"/>
  <c r="F299" i="1"/>
  <c r="D299" i="1" s="1"/>
  <c r="L288" i="1"/>
  <c r="K288" i="1"/>
  <c r="J288" i="1"/>
  <c r="I288" i="1"/>
  <c r="H288" i="1"/>
  <c r="G288" i="1"/>
  <c r="E288" i="1" s="1"/>
  <c r="F288" i="1"/>
  <c r="D288" i="1" s="1"/>
  <c r="L287" i="1"/>
  <c r="K287" i="1"/>
  <c r="J287" i="1"/>
  <c r="I287" i="1"/>
  <c r="H287" i="1"/>
  <c r="G287" i="1"/>
  <c r="E287" i="1" s="1"/>
  <c r="F287" i="1"/>
  <c r="D287" i="1" s="1"/>
  <c r="L286" i="1"/>
  <c r="K286" i="1"/>
  <c r="J286" i="1"/>
  <c r="I286" i="1"/>
  <c r="H286" i="1"/>
  <c r="G286" i="1"/>
  <c r="E286" i="1" s="1"/>
  <c r="F286" i="1"/>
  <c r="D286" i="1" s="1"/>
  <c r="L284" i="1"/>
  <c r="K284" i="1"/>
  <c r="J284" i="1"/>
  <c r="I284" i="1"/>
  <c r="H284" i="1"/>
  <c r="G284" i="1"/>
  <c r="E284" i="1" s="1"/>
  <c r="F284" i="1"/>
  <c r="D284" i="1" s="1"/>
  <c r="L283" i="1"/>
  <c r="K283" i="1"/>
  <c r="J283" i="1"/>
  <c r="I283" i="1"/>
  <c r="H283" i="1"/>
  <c r="G283" i="1"/>
  <c r="E283" i="1" s="1"/>
  <c r="F283" i="1"/>
  <c r="D283" i="1" s="1"/>
  <c r="L282" i="1"/>
  <c r="K282" i="1"/>
  <c r="J282" i="1"/>
  <c r="I282" i="1"/>
  <c r="H282" i="1"/>
  <c r="G282" i="1"/>
  <c r="E282" i="1" s="1"/>
  <c r="F282" i="1"/>
  <c r="L279" i="1"/>
  <c r="K279" i="1"/>
  <c r="J279" i="1"/>
  <c r="I279" i="1"/>
  <c r="H279" i="1"/>
  <c r="G279" i="1"/>
  <c r="F279" i="1"/>
  <c r="D279" i="1" s="1"/>
  <c r="L278" i="1"/>
  <c r="K278" i="1"/>
  <c r="J278" i="1"/>
  <c r="I278" i="1"/>
  <c r="H278" i="1"/>
  <c r="G278" i="1"/>
  <c r="E278" i="1" s="1"/>
  <c r="F278" i="1"/>
  <c r="L277" i="1"/>
  <c r="K277" i="1"/>
  <c r="J277" i="1"/>
  <c r="I277" i="1"/>
  <c r="H277" i="1"/>
  <c r="H276" i="1" s="1"/>
  <c r="G277" i="1"/>
  <c r="E277" i="1" s="1"/>
  <c r="F277" i="1"/>
  <c r="D277" i="1" s="1"/>
  <c r="L274" i="1"/>
  <c r="L271" i="1" s="1"/>
  <c r="K274" i="1"/>
  <c r="J274" i="1"/>
  <c r="I274" i="1"/>
  <c r="H274" i="1"/>
  <c r="G274" i="1"/>
  <c r="E274" i="1" s="1"/>
  <c r="F274" i="1"/>
  <c r="D274" i="1" s="1"/>
  <c r="L273" i="1"/>
  <c r="K273" i="1"/>
  <c r="J273" i="1"/>
  <c r="I273" i="1"/>
  <c r="H273" i="1"/>
  <c r="G273" i="1"/>
  <c r="E273" i="1" s="1"/>
  <c r="F273" i="1"/>
  <c r="D273" i="1" s="1"/>
  <c r="L272" i="1"/>
  <c r="K272" i="1"/>
  <c r="J272" i="1"/>
  <c r="I272" i="1"/>
  <c r="H272" i="1"/>
  <c r="G272" i="1"/>
  <c r="E272" i="1" s="1"/>
  <c r="F272" i="1"/>
  <c r="D272" i="1" s="1"/>
  <c r="L270" i="1"/>
  <c r="K270" i="1"/>
  <c r="J270" i="1"/>
  <c r="I270" i="1"/>
  <c r="H270" i="1"/>
  <c r="G270" i="1"/>
  <c r="F270" i="1"/>
  <c r="E270" i="1"/>
  <c r="D270" i="1"/>
  <c r="L269" i="1"/>
  <c r="K269" i="1"/>
  <c r="J269" i="1"/>
  <c r="I269" i="1"/>
  <c r="H269" i="1"/>
  <c r="G269" i="1"/>
  <c r="F269" i="1"/>
  <c r="E269" i="1"/>
  <c r="D269" i="1"/>
  <c r="L268" i="1"/>
  <c r="K268" i="1"/>
  <c r="J268" i="1"/>
  <c r="I268" i="1"/>
  <c r="H268" i="1"/>
  <c r="G268" i="1"/>
  <c r="F268" i="1"/>
  <c r="E268" i="1"/>
  <c r="D268" i="1"/>
  <c r="L267" i="1"/>
  <c r="K267" i="1"/>
  <c r="J267" i="1"/>
  <c r="I267" i="1"/>
  <c r="H267" i="1"/>
  <c r="G267" i="1"/>
  <c r="F267" i="1"/>
  <c r="E267" i="1"/>
  <c r="D267" i="1"/>
  <c r="L266" i="1"/>
  <c r="K266" i="1"/>
  <c r="J266" i="1"/>
  <c r="I266" i="1"/>
  <c r="H266" i="1"/>
  <c r="G266" i="1"/>
  <c r="F266" i="1"/>
  <c r="E266" i="1"/>
  <c r="D266" i="1"/>
  <c r="L265" i="1"/>
  <c r="K265" i="1"/>
  <c r="J265" i="1"/>
  <c r="I265" i="1"/>
  <c r="H265" i="1"/>
  <c r="G265" i="1"/>
  <c r="F265" i="1"/>
  <c r="E265" i="1"/>
  <c r="D265" i="1"/>
  <c r="L264" i="1"/>
  <c r="K264" i="1"/>
  <c r="J264" i="1"/>
  <c r="I264" i="1"/>
  <c r="H264" i="1"/>
  <c r="G264" i="1"/>
  <c r="F264" i="1"/>
  <c r="E264" i="1"/>
  <c r="D264" i="1"/>
  <c r="L263" i="1"/>
  <c r="K263" i="1"/>
  <c r="J263" i="1"/>
  <c r="I263" i="1"/>
  <c r="H263" i="1"/>
  <c r="G263" i="1"/>
  <c r="F263" i="1"/>
  <c r="E263" i="1"/>
  <c r="D263" i="1"/>
  <c r="L262" i="1"/>
  <c r="K262" i="1"/>
  <c r="J262" i="1"/>
  <c r="I262" i="1"/>
  <c r="H262" i="1"/>
  <c r="G262" i="1"/>
  <c r="F262" i="1"/>
  <c r="E262" i="1"/>
  <c r="D262" i="1"/>
  <c r="L261" i="1"/>
  <c r="K261" i="1"/>
  <c r="J261" i="1"/>
  <c r="I261" i="1"/>
  <c r="H261" i="1"/>
  <c r="G261" i="1"/>
  <c r="F261" i="1"/>
  <c r="E261" i="1"/>
  <c r="D261" i="1"/>
  <c r="L260" i="1"/>
  <c r="K260" i="1"/>
  <c r="J260" i="1"/>
  <c r="I260" i="1"/>
  <c r="H260" i="1"/>
  <c r="G260" i="1"/>
  <c r="F260" i="1"/>
  <c r="E260" i="1"/>
  <c r="D260" i="1"/>
  <c r="L259" i="1"/>
  <c r="K259" i="1"/>
  <c r="J259" i="1"/>
  <c r="I259" i="1"/>
  <c r="H259" i="1"/>
  <c r="G259" i="1"/>
  <c r="F259" i="1"/>
  <c r="E259" i="1"/>
  <c r="D259" i="1"/>
  <c r="L258" i="1"/>
  <c r="K258" i="1"/>
  <c r="J258" i="1"/>
  <c r="I258" i="1"/>
  <c r="H258" i="1"/>
  <c r="G258" i="1"/>
  <c r="F258" i="1"/>
  <c r="E258" i="1"/>
  <c r="D258" i="1"/>
  <c r="L257" i="1"/>
  <c r="K257" i="1"/>
  <c r="J257" i="1"/>
  <c r="I257" i="1"/>
  <c r="H257" i="1"/>
  <c r="G257" i="1"/>
  <c r="F257" i="1"/>
  <c r="E257" i="1"/>
  <c r="D257" i="1"/>
  <c r="L256" i="1"/>
  <c r="K256" i="1"/>
  <c r="J256" i="1"/>
  <c r="I256" i="1"/>
  <c r="H256" i="1"/>
  <c r="G256" i="1"/>
  <c r="F256" i="1"/>
  <c r="E256" i="1"/>
  <c r="D256" i="1"/>
  <c r="L255" i="1"/>
  <c r="K255" i="1"/>
  <c r="J255" i="1"/>
  <c r="I255" i="1"/>
  <c r="H255" i="1"/>
  <c r="G255" i="1"/>
  <c r="F255" i="1"/>
  <c r="E255" i="1"/>
  <c r="D255" i="1"/>
  <c r="L254" i="1"/>
  <c r="K254" i="1"/>
  <c r="J254" i="1"/>
  <c r="I254" i="1"/>
  <c r="H254" i="1"/>
  <c r="G254" i="1"/>
  <c r="F254" i="1"/>
  <c r="E254" i="1"/>
  <c r="D254" i="1"/>
  <c r="L253" i="1"/>
  <c r="K253" i="1"/>
  <c r="J253" i="1"/>
  <c r="I253" i="1"/>
  <c r="H253" i="1"/>
  <c r="G253" i="1"/>
  <c r="F253" i="1"/>
  <c r="E253" i="1"/>
  <c r="D253" i="1"/>
  <c r="L252" i="1"/>
  <c r="K252" i="1"/>
  <c r="J252" i="1"/>
  <c r="I252" i="1"/>
  <c r="H252" i="1"/>
  <c r="G252" i="1"/>
  <c r="F252" i="1"/>
  <c r="E252" i="1"/>
  <c r="D252" i="1"/>
  <c r="L251" i="1"/>
  <c r="K251" i="1"/>
  <c r="J251" i="1"/>
  <c r="I251" i="1"/>
  <c r="H251" i="1"/>
  <c r="G251" i="1"/>
  <c r="F251" i="1"/>
  <c r="E251" i="1"/>
  <c r="D251" i="1"/>
  <c r="L250" i="1"/>
  <c r="K250" i="1"/>
  <c r="J250" i="1"/>
  <c r="I250" i="1"/>
  <c r="H250" i="1"/>
  <c r="G250" i="1"/>
  <c r="F250" i="1"/>
  <c r="E250" i="1"/>
  <c r="D250" i="1"/>
  <c r="L249" i="1"/>
  <c r="K249" i="1"/>
  <c r="J249" i="1"/>
  <c r="I249" i="1"/>
  <c r="H249" i="1"/>
  <c r="G249" i="1"/>
  <c r="F249" i="1"/>
  <c r="E249" i="1"/>
  <c r="D249" i="1"/>
  <c r="L248" i="1"/>
  <c r="K248" i="1"/>
  <c r="J248" i="1"/>
  <c r="I248" i="1"/>
  <c r="H248" i="1"/>
  <c r="G248" i="1"/>
  <c r="F248" i="1"/>
  <c r="E248" i="1"/>
  <c r="D248" i="1"/>
  <c r="L247" i="1"/>
  <c r="K247" i="1"/>
  <c r="J247" i="1"/>
  <c r="I247" i="1"/>
  <c r="H247" i="1"/>
  <c r="G247" i="1"/>
  <c r="F247" i="1"/>
  <c r="E247" i="1"/>
  <c r="D247" i="1"/>
  <c r="L246" i="1"/>
  <c r="K246" i="1"/>
  <c r="J246" i="1"/>
  <c r="I246" i="1"/>
  <c r="H246" i="1"/>
  <c r="G246" i="1"/>
  <c r="F246" i="1"/>
  <c r="E246" i="1"/>
  <c r="D246" i="1"/>
  <c r="L245" i="1"/>
  <c r="K245" i="1"/>
  <c r="J245" i="1"/>
  <c r="I245" i="1"/>
  <c r="H245" i="1"/>
  <c r="G245" i="1"/>
  <c r="F245" i="1"/>
  <c r="E245" i="1"/>
  <c r="D245" i="1"/>
  <c r="L244" i="1"/>
  <c r="K244" i="1"/>
  <c r="J244" i="1"/>
  <c r="I244" i="1"/>
  <c r="H244" i="1"/>
  <c r="G244" i="1"/>
  <c r="F244" i="1"/>
  <c r="E244" i="1"/>
  <c r="D244" i="1"/>
  <c r="L243" i="1"/>
  <c r="K243" i="1"/>
  <c r="J243" i="1"/>
  <c r="I243" i="1"/>
  <c r="H243" i="1"/>
  <c r="G243" i="1"/>
  <c r="F243" i="1"/>
  <c r="E243" i="1"/>
  <c r="D243" i="1"/>
  <c r="L242" i="1"/>
  <c r="K242" i="1"/>
  <c r="J242" i="1"/>
  <c r="I242" i="1"/>
  <c r="H242" i="1"/>
  <c r="G242" i="1"/>
  <c r="F242" i="1"/>
  <c r="E242" i="1"/>
  <c r="D242" i="1"/>
  <c r="L241" i="1"/>
  <c r="K241" i="1"/>
  <c r="J241" i="1"/>
  <c r="I241" i="1"/>
  <c r="H241" i="1"/>
  <c r="G241" i="1"/>
  <c r="F241" i="1"/>
  <c r="E241" i="1"/>
  <c r="D241" i="1"/>
  <c r="L240" i="1"/>
  <c r="K240" i="1"/>
  <c r="J240" i="1"/>
  <c r="I240" i="1"/>
  <c r="H240" i="1"/>
  <c r="G240" i="1"/>
  <c r="F240" i="1"/>
  <c r="E240" i="1"/>
  <c r="D240" i="1"/>
  <c r="L239" i="1"/>
  <c r="K239" i="1"/>
  <c r="J239" i="1"/>
  <c r="I239" i="1"/>
  <c r="H239" i="1"/>
  <c r="G239" i="1"/>
  <c r="F239" i="1"/>
  <c r="E239" i="1"/>
  <c r="D239" i="1"/>
  <c r="L238" i="1"/>
  <c r="K238" i="1"/>
  <c r="J238" i="1"/>
  <c r="I238" i="1"/>
  <c r="H238" i="1"/>
  <c r="G238" i="1"/>
  <c r="F238" i="1"/>
  <c r="E238" i="1"/>
  <c r="D238" i="1"/>
  <c r="L237" i="1"/>
  <c r="K237" i="1"/>
  <c r="J237" i="1"/>
  <c r="I237" i="1"/>
  <c r="H237" i="1"/>
  <c r="G237" i="1"/>
  <c r="F237" i="1"/>
  <c r="E237" i="1"/>
  <c r="D237" i="1"/>
  <c r="L236" i="1"/>
  <c r="K236" i="1"/>
  <c r="J236" i="1"/>
  <c r="I236" i="1"/>
  <c r="H236" i="1"/>
  <c r="G236" i="1"/>
  <c r="F236" i="1"/>
  <c r="E236" i="1"/>
  <c r="D236" i="1"/>
  <c r="L235" i="1"/>
  <c r="K235" i="1"/>
  <c r="J235" i="1"/>
  <c r="I235" i="1"/>
  <c r="H235" i="1"/>
  <c r="G235" i="1"/>
  <c r="F235" i="1"/>
  <c r="E235" i="1"/>
  <c r="D235" i="1"/>
  <c r="L234" i="1"/>
  <c r="K234" i="1"/>
  <c r="J234" i="1"/>
  <c r="I234" i="1"/>
  <c r="H234" i="1"/>
  <c r="G234" i="1"/>
  <c r="F234" i="1"/>
  <c r="E234" i="1"/>
  <c r="D234" i="1"/>
  <c r="L233" i="1"/>
  <c r="K233" i="1"/>
  <c r="J233" i="1"/>
  <c r="I233" i="1"/>
  <c r="H233" i="1"/>
  <c r="G233" i="1"/>
  <c r="F233" i="1"/>
  <c r="E233" i="1"/>
  <c r="D233" i="1"/>
  <c r="L232" i="1"/>
  <c r="K232" i="1"/>
  <c r="J232" i="1"/>
  <c r="I232" i="1"/>
  <c r="H232" i="1"/>
  <c r="G232" i="1"/>
  <c r="F232" i="1"/>
  <c r="E232" i="1"/>
  <c r="D232" i="1"/>
  <c r="L231" i="1"/>
  <c r="K231" i="1"/>
  <c r="J231" i="1"/>
  <c r="I231" i="1"/>
  <c r="H231" i="1"/>
  <c r="G231" i="1"/>
  <c r="F231" i="1"/>
  <c r="E231" i="1"/>
  <c r="D231" i="1"/>
  <c r="L230" i="1"/>
  <c r="K230" i="1"/>
  <c r="J230" i="1"/>
  <c r="I230" i="1"/>
  <c r="H230" i="1"/>
  <c r="G230" i="1"/>
  <c r="E230" i="1" s="1"/>
  <c r="F230" i="1"/>
  <c r="D230" i="1" s="1"/>
  <c r="L229" i="1"/>
  <c r="K229" i="1"/>
  <c r="J229" i="1"/>
  <c r="I229" i="1"/>
  <c r="H229" i="1"/>
  <c r="G229" i="1"/>
  <c r="E229" i="1" s="1"/>
  <c r="F229" i="1"/>
  <c r="D229" i="1"/>
  <c r="L228" i="1"/>
  <c r="K228" i="1"/>
  <c r="J228" i="1"/>
  <c r="I228" i="1"/>
  <c r="H228" i="1"/>
  <c r="G228" i="1"/>
  <c r="E228" i="1" s="1"/>
  <c r="F228" i="1"/>
  <c r="L224" i="1"/>
  <c r="K224" i="1"/>
  <c r="J224" i="1"/>
  <c r="I224" i="1"/>
  <c r="H224" i="1"/>
  <c r="G224" i="1"/>
  <c r="E224" i="1" s="1"/>
  <c r="F224" i="1"/>
  <c r="D224" i="1" s="1"/>
  <c r="L223" i="1"/>
  <c r="K223" i="1"/>
  <c r="J223" i="1"/>
  <c r="I223" i="1"/>
  <c r="H223" i="1"/>
  <c r="G223" i="1"/>
  <c r="F223" i="1"/>
  <c r="D223" i="1" s="1"/>
  <c r="L222" i="1"/>
  <c r="K222" i="1"/>
  <c r="J222" i="1"/>
  <c r="I222" i="1"/>
  <c r="H222" i="1"/>
  <c r="G222" i="1"/>
  <c r="E222" i="1" s="1"/>
  <c r="F222" i="1"/>
  <c r="L218" i="1"/>
  <c r="L216" i="1" s="1"/>
  <c r="K218" i="1"/>
  <c r="K216" i="1" s="1"/>
  <c r="J218" i="1"/>
  <c r="J216" i="1" s="1"/>
  <c r="I218" i="1"/>
  <c r="H218" i="1"/>
  <c r="H216" i="1" s="1"/>
  <c r="G218" i="1"/>
  <c r="F218" i="1"/>
  <c r="F216" i="1" s="1"/>
  <c r="E218" i="1"/>
  <c r="D218" i="1"/>
  <c r="E217" i="1"/>
  <c r="D217" i="1"/>
  <c r="G216" i="1"/>
  <c r="K214" i="1"/>
  <c r="K213" i="1"/>
  <c r="K212" i="1"/>
  <c r="K211" i="1"/>
  <c r="K210" i="1"/>
  <c r="K209" i="1"/>
  <c r="L208" i="1"/>
  <c r="K208" i="1"/>
  <c r="J208" i="1"/>
  <c r="J202" i="1" s="1"/>
  <c r="J201" i="1" s="1"/>
  <c r="I208" i="1"/>
  <c r="H208" i="1"/>
  <c r="H202" i="1" s="1"/>
  <c r="H201" i="1" s="1"/>
  <c r="G208" i="1"/>
  <c r="G202" i="1" s="1"/>
  <c r="G201" i="1" s="1"/>
  <c r="F208" i="1"/>
  <c r="K207" i="1"/>
  <c r="K206" i="1"/>
  <c r="K205" i="1"/>
  <c r="K204" i="1"/>
  <c r="K203" i="1"/>
  <c r="L202" i="1"/>
  <c r="L201" i="1" s="1"/>
  <c r="F202" i="1"/>
  <c r="F201" i="1" s="1"/>
  <c r="K200" i="1"/>
  <c r="K199" i="1"/>
  <c r="K198" i="1"/>
  <c r="K197" i="1"/>
  <c r="K196" i="1"/>
  <c r="K195" i="1"/>
  <c r="K194" i="1"/>
  <c r="K193" i="1"/>
  <c r="K192" i="1"/>
  <c r="L191" i="1"/>
  <c r="L190" i="1" s="1"/>
  <c r="J191" i="1"/>
  <c r="J190" i="1" s="1"/>
  <c r="I191" i="1"/>
  <c r="H191" i="1"/>
  <c r="H190" i="1" s="1"/>
  <c r="G191" i="1"/>
  <c r="G190" i="1" s="1"/>
  <c r="F191" i="1"/>
  <c r="F190" i="1" s="1"/>
  <c r="K188" i="1"/>
  <c r="J187" i="1"/>
  <c r="I187" i="1" s="1"/>
  <c r="G187" i="1"/>
  <c r="G186" i="1" s="1"/>
  <c r="G185" i="1" s="1"/>
  <c r="G184" i="1" s="1"/>
  <c r="F187" i="1"/>
  <c r="F186" i="1" s="1"/>
  <c r="F185" i="1" s="1"/>
  <c r="F184" i="1" s="1"/>
  <c r="L184" i="1"/>
  <c r="K184" i="1"/>
  <c r="L183" i="1"/>
  <c r="K183" i="1"/>
  <c r="J183" i="1"/>
  <c r="I183" i="1"/>
  <c r="H183" i="1"/>
  <c r="G183" i="1"/>
  <c r="F183" i="1"/>
  <c r="K182" i="1"/>
  <c r="L181" i="1"/>
  <c r="K181" i="1"/>
  <c r="J181" i="1"/>
  <c r="I181" i="1"/>
  <c r="H181" i="1"/>
  <c r="G181" i="1"/>
  <c r="F181" i="1"/>
  <c r="K179" i="1"/>
  <c r="L178" i="1"/>
  <c r="L175" i="1" s="1"/>
  <c r="K178" i="1"/>
  <c r="J178" i="1"/>
  <c r="J175" i="1" s="1"/>
  <c r="I178" i="1"/>
  <c r="H178" i="1"/>
  <c r="G178" i="1"/>
  <c r="G175" i="1" s="1"/>
  <c r="F178" i="1"/>
  <c r="F175" i="1" s="1"/>
  <c r="K177" i="1"/>
  <c r="K176" i="1"/>
  <c r="I175" i="1"/>
  <c r="K173" i="1"/>
  <c r="K172" i="1"/>
  <c r="K171" i="1"/>
  <c r="L170" i="1"/>
  <c r="J170" i="1"/>
  <c r="I170" i="1"/>
  <c r="H170" i="1"/>
  <c r="G170" i="1"/>
  <c r="F170" i="1"/>
  <c r="K169" i="1"/>
  <c r="K167" i="1"/>
  <c r="K166" i="1"/>
  <c r="K165" i="1"/>
  <c r="K164" i="1"/>
  <c r="K163" i="1"/>
  <c r="K162" i="1"/>
  <c r="L161" i="1"/>
  <c r="L158" i="1" s="1"/>
  <c r="K161" i="1"/>
  <c r="J161" i="1"/>
  <c r="J158" i="1" s="1"/>
  <c r="I161" i="1"/>
  <c r="H161" i="1"/>
  <c r="H158" i="1" s="1"/>
  <c r="G161" i="1"/>
  <c r="G158" i="1" s="1"/>
  <c r="F161" i="1"/>
  <c r="F158" i="1" s="1"/>
  <c r="K160" i="1"/>
  <c r="K159" i="1"/>
  <c r="K157" i="1"/>
  <c r="K156" i="1"/>
  <c r="K155" i="1"/>
  <c r="K154" i="1"/>
  <c r="K153" i="1"/>
  <c r="L152" i="1"/>
  <c r="L151" i="1" s="1"/>
  <c r="J152" i="1"/>
  <c r="J151" i="1" s="1"/>
  <c r="I152" i="1"/>
  <c r="H152" i="1"/>
  <c r="H151" i="1" s="1"/>
  <c r="G152" i="1"/>
  <c r="G151" i="1" s="1"/>
  <c r="F152" i="1"/>
  <c r="F151" i="1" s="1"/>
  <c r="K150" i="1"/>
  <c r="L149" i="1"/>
  <c r="L148" i="1" s="1"/>
  <c r="L147" i="1" s="1"/>
  <c r="K149" i="1"/>
  <c r="J149" i="1"/>
  <c r="J148" i="1" s="1"/>
  <c r="J147" i="1" s="1"/>
  <c r="I149" i="1"/>
  <c r="H149" i="1"/>
  <c r="H148" i="1" s="1"/>
  <c r="H147" i="1" s="1"/>
  <c r="G149" i="1"/>
  <c r="G148" i="1" s="1"/>
  <c r="G147" i="1" s="1"/>
  <c r="F149" i="1"/>
  <c r="F148" i="1" s="1"/>
  <c r="F147" i="1" s="1"/>
  <c r="K146" i="1"/>
  <c r="K145" i="1"/>
  <c r="K144" i="1"/>
  <c r="K143" i="1"/>
  <c r="K142" i="1"/>
  <c r="K141" i="1"/>
  <c r="K140" i="1"/>
  <c r="K139" i="1"/>
  <c r="K138" i="1"/>
  <c r="K137" i="1"/>
  <c r="K136" i="1"/>
  <c r="K135" i="1"/>
  <c r="L134" i="1"/>
  <c r="L133" i="1" s="1"/>
  <c r="J134" i="1"/>
  <c r="J133" i="1" s="1"/>
  <c r="I134" i="1"/>
  <c r="H134" i="1"/>
  <c r="H133" i="1" s="1"/>
  <c r="G134" i="1"/>
  <c r="G133" i="1" s="1"/>
  <c r="F134" i="1"/>
  <c r="F133" i="1" s="1"/>
  <c r="K132" i="1"/>
  <c r="I132" i="1"/>
  <c r="K131" i="1"/>
  <c r="K130" i="1" s="1"/>
  <c r="I131" i="1"/>
  <c r="L130" i="1"/>
  <c r="I130" i="1"/>
  <c r="K129" i="1"/>
  <c r="I129" i="1"/>
  <c r="K128" i="1"/>
  <c r="I128" i="1"/>
  <c r="K127" i="1"/>
  <c r="I127" i="1"/>
  <c r="L126" i="1"/>
  <c r="I126" i="1"/>
  <c r="K125" i="1"/>
  <c r="I125" i="1"/>
  <c r="K124" i="1"/>
  <c r="I124" i="1"/>
  <c r="K123" i="1"/>
  <c r="I123" i="1"/>
  <c r="K122" i="1"/>
  <c r="I122" i="1"/>
  <c r="K121" i="1"/>
  <c r="I121" i="1"/>
  <c r="K120" i="1"/>
  <c r="I120" i="1"/>
  <c r="L119" i="1"/>
  <c r="I119" i="1"/>
  <c r="K118" i="1"/>
  <c r="I118" i="1"/>
  <c r="K117" i="1"/>
  <c r="I117" i="1"/>
  <c r="K116" i="1"/>
  <c r="I116" i="1"/>
  <c r="K115" i="1"/>
  <c r="I115" i="1"/>
  <c r="L114" i="1"/>
  <c r="I114" i="1"/>
  <c r="K113" i="1"/>
  <c r="I113" i="1"/>
  <c r="K112" i="1"/>
  <c r="I112" i="1"/>
  <c r="L111" i="1"/>
  <c r="I111" i="1"/>
  <c r="I110" i="1"/>
  <c r="K109" i="1"/>
  <c r="I109" i="1"/>
  <c r="L108" i="1"/>
  <c r="K108" i="1"/>
  <c r="J108" i="1"/>
  <c r="I108" i="1"/>
  <c r="H108" i="1"/>
  <c r="G108" i="1"/>
  <c r="F108" i="1"/>
  <c r="K107" i="1"/>
  <c r="I107" i="1"/>
  <c r="L104" i="1"/>
  <c r="K104" i="1"/>
  <c r="J104" i="1"/>
  <c r="I104" i="1"/>
  <c r="H104" i="1"/>
  <c r="G104" i="1"/>
  <c r="F104" i="1"/>
  <c r="L103" i="1"/>
  <c r="K103" i="1"/>
  <c r="J103" i="1"/>
  <c r="I103" i="1"/>
  <c r="H103" i="1"/>
  <c r="G103" i="1"/>
  <c r="F103" i="1"/>
  <c r="L102" i="1"/>
  <c r="K102" i="1"/>
  <c r="J102" i="1"/>
  <c r="I102" i="1"/>
  <c r="H102" i="1"/>
  <c r="G102" i="1"/>
  <c r="F102" i="1"/>
  <c r="L101" i="1"/>
  <c r="K101" i="1"/>
  <c r="J101" i="1"/>
  <c r="I101" i="1"/>
  <c r="H101" i="1"/>
  <c r="G101" i="1"/>
  <c r="F101" i="1"/>
  <c r="K99" i="1"/>
  <c r="I99" i="1"/>
  <c r="L98" i="1"/>
  <c r="K98" i="1"/>
  <c r="J98" i="1"/>
  <c r="I98" i="1"/>
  <c r="H98" i="1"/>
  <c r="G98" i="1"/>
  <c r="F98" i="1"/>
  <c r="K97" i="1"/>
  <c r="G97" i="1"/>
  <c r="K96" i="1"/>
  <c r="G96" i="1"/>
  <c r="K95" i="1"/>
  <c r="G95" i="1"/>
  <c r="L94" i="1"/>
  <c r="J94" i="1"/>
  <c r="G94" i="1" s="1"/>
  <c r="I94" i="1"/>
  <c r="H94" i="1"/>
  <c r="K93" i="1"/>
  <c r="G93" i="1"/>
  <c r="K92" i="1"/>
  <c r="G92" i="1"/>
  <c r="K91" i="1"/>
  <c r="G91" i="1"/>
  <c r="K90" i="1"/>
  <c r="G90" i="1"/>
  <c r="K89" i="1"/>
  <c r="G89" i="1"/>
  <c r="K88" i="1"/>
  <c r="G88" i="1"/>
  <c r="K87" i="1"/>
  <c r="G87" i="1"/>
  <c r="K86" i="1"/>
  <c r="G86" i="1"/>
  <c r="K85" i="1"/>
  <c r="G85" i="1"/>
  <c r="K84" i="1"/>
  <c r="G84" i="1"/>
  <c r="K83" i="1"/>
  <c r="G83" i="1"/>
  <c r="K82" i="1"/>
  <c r="G82" i="1"/>
  <c r="K81" i="1"/>
  <c r="G81" i="1"/>
  <c r="K80" i="1"/>
  <c r="G80" i="1"/>
  <c r="K79" i="1"/>
  <c r="G79" i="1"/>
  <c r="K78" i="1"/>
  <c r="G78" i="1"/>
  <c r="L77" i="1"/>
  <c r="J77" i="1"/>
  <c r="G77" i="1" s="1"/>
  <c r="I77" i="1"/>
  <c r="H77" i="1"/>
  <c r="L76" i="1"/>
  <c r="L73" i="1" s="1"/>
  <c r="K76" i="1"/>
  <c r="J76" i="1"/>
  <c r="I76" i="1"/>
  <c r="I73" i="1" s="1"/>
  <c r="H76" i="1"/>
  <c r="G76" i="1"/>
  <c r="G73" i="1" s="1"/>
  <c r="F76" i="1"/>
  <c r="F73" i="1" s="1"/>
  <c r="K75" i="1"/>
  <c r="K74" i="1"/>
  <c r="J73" i="1"/>
  <c r="L72" i="1"/>
  <c r="K72" i="1"/>
  <c r="J72" i="1"/>
  <c r="H72" i="1"/>
  <c r="I72" i="1" s="1"/>
  <c r="G72" i="1"/>
  <c r="F72" i="1"/>
  <c r="L71" i="1"/>
  <c r="K71" i="1"/>
  <c r="K70" i="1" s="1"/>
  <c r="J71" i="1"/>
  <c r="H71" i="1"/>
  <c r="I71" i="1" s="1"/>
  <c r="G71" i="1"/>
  <c r="G70" i="1" s="1"/>
  <c r="F71" i="1"/>
  <c r="F70" i="1" s="1"/>
  <c r="K69" i="1"/>
  <c r="K68" i="1"/>
  <c r="K67" i="1"/>
  <c r="K66" i="1"/>
  <c r="L65" i="1"/>
  <c r="J65" i="1"/>
  <c r="I65" i="1"/>
  <c r="H65" i="1"/>
  <c r="G65" i="1"/>
  <c r="F65" i="1"/>
  <c r="K64" i="1"/>
  <c r="K63" i="1"/>
  <c r="L62" i="1"/>
  <c r="J62" i="1"/>
  <c r="I62" i="1"/>
  <c r="H62" i="1"/>
  <c r="G62" i="1"/>
  <c r="F62" i="1"/>
  <c r="L61" i="1"/>
  <c r="K61" i="1"/>
  <c r="J61" i="1"/>
  <c r="I61" i="1"/>
  <c r="H61" i="1"/>
  <c r="G61" i="1"/>
  <c r="F61" i="1"/>
  <c r="L60" i="1"/>
  <c r="K60" i="1"/>
  <c r="J60" i="1"/>
  <c r="H60" i="1"/>
  <c r="I60" i="1" s="1"/>
  <c r="G60" i="1"/>
  <c r="F60" i="1"/>
  <c r="L59" i="1"/>
  <c r="K59" i="1"/>
  <c r="J59" i="1"/>
  <c r="H59" i="1"/>
  <c r="I59" i="1" s="1"/>
  <c r="G59" i="1"/>
  <c r="F59" i="1"/>
  <c r="L58" i="1"/>
  <c r="K58" i="1"/>
  <c r="J58" i="1"/>
  <c r="H58" i="1"/>
  <c r="I58" i="1" s="1"/>
  <c r="G58" i="1"/>
  <c r="F58" i="1"/>
  <c r="I57" i="1"/>
  <c r="L56" i="1"/>
  <c r="K56" i="1"/>
  <c r="J56" i="1"/>
  <c r="H56" i="1"/>
  <c r="I56" i="1" s="1"/>
  <c r="G56" i="1"/>
  <c r="F56" i="1"/>
  <c r="I55" i="1"/>
  <c r="L54" i="1"/>
  <c r="K54" i="1"/>
  <c r="J54" i="1"/>
  <c r="H54" i="1"/>
  <c r="I54" i="1" s="1"/>
  <c r="G54" i="1"/>
  <c r="F54" i="1"/>
  <c r="L53" i="1"/>
  <c r="K53" i="1"/>
  <c r="J53" i="1"/>
  <c r="H53" i="1"/>
  <c r="I53" i="1" s="1"/>
  <c r="G53" i="1"/>
  <c r="F53" i="1"/>
  <c r="L52" i="1"/>
  <c r="K52" i="1"/>
  <c r="J52" i="1"/>
  <c r="H52" i="1"/>
  <c r="G52" i="1"/>
  <c r="F52" i="1"/>
  <c r="L51" i="1"/>
  <c r="K51" i="1"/>
  <c r="J51" i="1"/>
  <c r="H51" i="1"/>
  <c r="I51" i="1" s="1"/>
  <c r="G51" i="1"/>
  <c r="F51" i="1"/>
  <c r="K48" i="1"/>
  <c r="F48" i="1" s="1"/>
  <c r="K47" i="1"/>
  <c r="K46" i="1"/>
  <c r="K45" i="1"/>
  <c r="K44" i="1"/>
  <c r="K43" i="1"/>
  <c r="K42" i="1"/>
  <c r="L41" i="1"/>
  <c r="J41" i="1"/>
  <c r="I41" i="1"/>
  <c r="H41" i="1"/>
  <c r="G41" i="1"/>
  <c r="F41" i="1"/>
  <c r="K40" i="1"/>
  <c r="K39" i="1"/>
  <c r="K38" i="1"/>
  <c r="K37" i="1"/>
  <c r="K36" i="1"/>
  <c r="K35" i="1"/>
  <c r="K34" i="1"/>
  <c r="L33" i="1"/>
  <c r="J33" i="1"/>
  <c r="I33" i="1"/>
  <c r="H33" i="1"/>
  <c r="G33" i="1"/>
  <c r="F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L15" i="1"/>
  <c r="J15" i="1"/>
  <c r="I15" i="1"/>
  <c r="I14" i="1" s="1"/>
  <c r="H15" i="1"/>
  <c r="G15" i="1"/>
  <c r="F15" i="1"/>
  <c r="E12" i="1"/>
  <c r="D12" i="1"/>
  <c r="L9" i="1"/>
  <c r="K9" i="1"/>
  <c r="J9" i="1"/>
  <c r="I9" i="1"/>
  <c r="H9" i="1"/>
  <c r="G9" i="1"/>
  <c r="F9" i="1"/>
  <c r="E9" i="1"/>
  <c r="D9" i="1"/>
  <c r="C9" i="1"/>
  <c r="B5" i="1"/>
  <c r="I298" i="1" l="1"/>
  <c r="L298" i="1"/>
  <c r="F227" i="1"/>
  <c r="J14" i="1"/>
  <c r="K126" i="1"/>
  <c r="F180" i="1"/>
  <c r="D216" i="1"/>
  <c r="D228" i="1"/>
  <c r="D227" i="1" s="1"/>
  <c r="H227" i="1"/>
  <c r="K73" i="1"/>
  <c r="K281" i="1"/>
  <c r="K221" i="1"/>
  <c r="K215" i="1" s="1"/>
  <c r="I285" i="1"/>
  <c r="J180" i="1"/>
  <c r="J174" i="1" s="1"/>
  <c r="J168" i="1" s="1"/>
  <c r="H221" i="1"/>
  <c r="H215" i="1" s="1"/>
  <c r="I227" i="1"/>
  <c r="L227" i="1"/>
  <c r="J276" i="1"/>
  <c r="F281" i="1"/>
  <c r="H285" i="1"/>
  <c r="K298" i="1"/>
  <c r="K297" i="1" s="1"/>
  <c r="K296" i="1" s="1"/>
  <c r="K77" i="1"/>
  <c r="L281" i="1"/>
  <c r="H281" i="1"/>
  <c r="I281" i="1"/>
  <c r="L297" i="1"/>
  <c r="L296" i="1" s="1"/>
  <c r="K100" i="1"/>
  <c r="K50" i="1"/>
  <c r="L110" i="1"/>
  <c r="J271" i="1"/>
  <c r="H271" i="1"/>
  <c r="I276" i="1"/>
  <c r="H50" i="1"/>
  <c r="K65" i="1"/>
  <c r="K191" i="1"/>
  <c r="K190" i="1" s="1"/>
  <c r="K227" i="1"/>
  <c r="K271" i="1"/>
  <c r="D282" i="1"/>
  <c r="D281" i="1" s="1"/>
  <c r="K285" i="1"/>
  <c r="F14" i="1"/>
  <c r="K276" i="1"/>
  <c r="L285" i="1"/>
  <c r="G14" i="1"/>
  <c r="H14" i="1"/>
  <c r="K111" i="1"/>
  <c r="I180" i="1"/>
  <c r="I174" i="1" s="1"/>
  <c r="I221" i="1"/>
  <c r="F298" i="1"/>
  <c r="F297" i="1" s="1"/>
  <c r="J298" i="1"/>
  <c r="J297" i="1" s="1"/>
  <c r="J296" i="1" s="1"/>
  <c r="D271" i="1"/>
  <c r="H298" i="1"/>
  <c r="H297" i="1" s="1"/>
  <c r="H296" i="1" s="1"/>
  <c r="D285" i="1"/>
  <c r="L14" i="1"/>
  <c r="G50" i="1"/>
  <c r="K15" i="1"/>
  <c r="I52" i="1"/>
  <c r="I50" i="1" s="1"/>
  <c r="L70" i="1"/>
  <c r="G227" i="1"/>
  <c r="F271" i="1"/>
  <c r="G298" i="1"/>
  <c r="G297" i="1" s="1"/>
  <c r="G296" i="1" s="1"/>
  <c r="J50" i="1"/>
  <c r="F100" i="1"/>
  <c r="G100" i="1"/>
  <c r="G180" i="1"/>
  <c r="G174" i="1" s="1"/>
  <c r="G168" i="1" s="1"/>
  <c r="K180" i="1"/>
  <c r="G281" i="1"/>
  <c r="F285" i="1"/>
  <c r="I297" i="1"/>
  <c r="I296" i="1" s="1"/>
  <c r="G271" i="1"/>
  <c r="H100" i="1"/>
  <c r="I100" i="1" s="1"/>
  <c r="L100" i="1"/>
  <c r="K114" i="1"/>
  <c r="J186" i="1"/>
  <c r="J185" i="1" s="1"/>
  <c r="J184" i="1" s="1"/>
  <c r="E216" i="1"/>
  <c r="G285" i="1"/>
  <c r="F221" i="1"/>
  <c r="F215" i="1" s="1"/>
  <c r="L221" i="1"/>
  <c r="L215" i="1" s="1"/>
  <c r="L276" i="1"/>
  <c r="I133" i="1"/>
  <c r="I202" i="1"/>
  <c r="H70" i="1"/>
  <c r="E279" i="1"/>
  <c r="E276" i="1" s="1"/>
  <c r="G276" i="1"/>
  <c r="K41" i="1"/>
  <c r="K62" i="1"/>
  <c r="I70" i="1"/>
  <c r="H73" i="1"/>
  <c r="J100" i="1"/>
  <c r="K170" i="1"/>
  <c r="F174" i="1"/>
  <c r="F168" i="1" s="1"/>
  <c r="L180" i="1"/>
  <c r="L174" i="1" s="1"/>
  <c r="L168" i="1" s="1"/>
  <c r="J281" i="1"/>
  <c r="K33" i="1"/>
  <c r="F50" i="1"/>
  <c r="L50" i="1"/>
  <c r="J285" i="1"/>
  <c r="J70" i="1"/>
  <c r="K119" i="1"/>
  <c r="K134" i="1"/>
  <c r="K133" i="1" s="1"/>
  <c r="I158" i="1"/>
  <c r="K202" i="1"/>
  <c r="K201" i="1" s="1"/>
  <c r="E223" i="1"/>
  <c r="E221" i="1" s="1"/>
  <c r="G221" i="1"/>
  <c r="G215" i="1" s="1"/>
  <c r="K94" i="1"/>
  <c r="I216" i="1"/>
  <c r="K148" i="1"/>
  <c r="K147" i="1" s="1"/>
  <c r="K158" i="1"/>
  <c r="I190" i="1"/>
  <c r="D298" i="1"/>
  <c r="D297" i="1" s="1"/>
  <c r="D296" i="1" s="1"/>
  <c r="H187" i="1"/>
  <c r="H186" i="1" s="1"/>
  <c r="H185" i="1" s="1"/>
  <c r="H184" i="1" s="1"/>
  <c r="D222" i="1"/>
  <c r="D221" i="1" s="1"/>
  <c r="I186" i="1"/>
  <c r="D278" i="1"/>
  <c r="D276" i="1" s="1"/>
  <c r="F276" i="1"/>
  <c r="E281" i="1"/>
  <c r="E285" i="1"/>
  <c r="K152" i="1"/>
  <c r="K151" i="1" s="1"/>
  <c r="H175" i="1"/>
  <c r="K175" i="1"/>
  <c r="H180" i="1"/>
  <c r="J221" i="1"/>
  <c r="I148" i="1"/>
  <c r="I151" i="1"/>
  <c r="J227" i="1"/>
  <c r="E227" i="1"/>
  <c r="I271" i="1"/>
  <c r="E298" i="1"/>
  <c r="E297" i="1" s="1"/>
  <c r="E296" i="1" s="1"/>
  <c r="E271" i="1"/>
  <c r="F311" i="1"/>
  <c r="I313" i="1"/>
  <c r="K226" i="1" l="1"/>
  <c r="L226" i="1"/>
  <c r="L189" i="1" s="1"/>
  <c r="H226" i="1"/>
  <c r="F296" i="1"/>
  <c r="D215" i="1"/>
  <c r="F226" i="1"/>
  <c r="F189" i="1" s="1"/>
  <c r="G49" i="1"/>
  <c r="G12" i="1" s="1"/>
  <c r="H49" i="1"/>
  <c r="H13" i="1" s="1"/>
  <c r="H189" i="1"/>
  <c r="K110" i="1"/>
  <c r="K174" i="1"/>
  <c r="K168" i="1" s="1"/>
  <c r="L49" i="1"/>
  <c r="L12" i="1" s="1"/>
  <c r="D226" i="1"/>
  <c r="E215" i="1"/>
  <c r="F49" i="1"/>
  <c r="F12" i="1" s="1"/>
  <c r="G226" i="1"/>
  <c r="E226" i="1"/>
  <c r="J49" i="1"/>
  <c r="J12" i="1" s="1"/>
  <c r="I226" i="1"/>
  <c r="I168" i="1"/>
  <c r="J215" i="1"/>
  <c r="I215" i="1"/>
  <c r="K49" i="1"/>
  <c r="I147" i="1"/>
  <c r="H174" i="1"/>
  <c r="H168" i="1" s="1"/>
  <c r="J226" i="1"/>
  <c r="I185" i="1"/>
  <c r="I49" i="1"/>
  <c r="K14" i="1"/>
  <c r="I201" i="1"/>
  <c r="D189" i="1" l="1"/>
  <c r="D11" i="1" s="1"/>
  <c r="E13" i="1"/>
  <c r="G13" i="1"/>
  <c r="L13" i="1"/>
  <c r="F11" i="1"/>
  <c r="L11" i="1"/>
  <c r="H12" i="1"/>
  <c r="H11" i="1" s="1"/>
  <c r="J13" i="1"/>
  <c r="D13" i="1"/>
  <c r="G189" i="1"/>
  <c r="G11" i="1" s="1"/>
  <c r="F13" i="1"/>
  <c r="E189" i="1"/>
  <c r="E11" i="1" s="1"/>
  <c r="I189" i="1"/>
  <c r="I184" i="1"/>
  <c r="I12" i="1" s="1"/>
  <c r="I13" i="1"/>
  <c r="J189" i="1"/>
  <c r="J11" i="1" s="1"/>
  <c r="K13" i="1"/>
  <c r="K12" i="1"/>
  <c r="I11" i="1" l="1"/>
  <c r="K189" i="1"/>
  <c r="K11" i="1" s="1"/>
</calcChain>
</file>

<file path=xl/sharedStrings.xml><?xml version="1.0" encoding="utf-8"?>
<sst xmlns="http://schemas.openxmlformats.org/spreadsheetml/2006/main" count="591" uniqueCount="521">
  <si>
    <t>PRIMĂRIA MUNICIPIULUI SATU MARE</t>
  </si>
  <si>
    <t>SERVICIUL BUGET</t>
  </si>
  <si>
    <t xml:space="preserve">           Cap.70.02 " Locuinte, servicii si dezvoltare publica"</t>
  </si>
  <si>
    <t xml:space="preserve">CONTUL DE EXECUTIE A BUGETULUI INSTITUTIILOR PUBLICE- Cheltuieli </t>
  </si>
  <si>
    <t>lei</t>
  </si>
  <si>
    <t>D E N U M I R E A     I N D I C A T O R I L O R</t>
  </si>
  <si>
    <t>TOTAL CHELTUIELI  (SECTIUNEA DE FUNCŢIONARE+SECŢIUNEA DE DEZVOLTARE)</t>
  </si>
  <si>
    <t>SECŢIUNEA DE FUNCŢIONARE (cod 01+80+81+84)</t>
  </si>
  <si>
    <t>CHELTUIELI CURENTE  
(cod 10+20+30+40+50+51+55+56+57+58+59+65)</t>
  </si>
  <si>
    <t>01</t>
  </si>
  <si>
    <t>TITLUL I  CHELTUIELI DE PERSONAL   
(cod 10.01+10.02+10.03)</t>
  </si>
  <si>
    <t>10</t>
  </si>
  <si>
    <t>Cheltuieli salariale in bani   (cod 10.01.01 la 10.01.16 +10.01.30)</t>
  </si>
  <si>
    <t>10.01</t>
  </si>
  <si>
    <t>Salarii de baza</t>
  </si>
  <si>
    <t>10.01.01</t>
  </si>
  <si>
    <t>Salarii de merit</t>
  </si>
  <si>
    <t>10.01.02</t>
  </si>
  <si>
    <t>Indemnizatie de conducere</t>
  </si>
  <si>
    <t>10.01.03</t>
  </si>
  <si>
    <t>Spor de vechime</t>
  </si>
  <si>
    <t>10.01.04</t>
  </si>
  <si>
    <t>Sporuri pentru conditii de munca</t>
  </si>
  <si>
    <t>10.01.05</t>
  </si>
  <si>
    <t>Alte sporuri</t>
  </si>
  <si>
    <t>10.01.06</t>
  </si>
  <si>
    <t>Ore suplimentare</t>
  </si>
  <si>
    <t>10.01.07</t>
  </si>
  <si>
    <t>x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</si>
  <si>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</si>
  <si>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</si>
  <si>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</si>
  <si>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</si>
  <si>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</si>
  <si>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</si>
  <si>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</si>
  <si>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</si>
  <si>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</si>
  <si>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</si>
  <si>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 xml:space="preserve">Indemnizatii de delegare </t>
  </si>
  <si>
    <t>10.01.13</t>
  </si>
  <si>
    <t>Indemnizatii de  detasare</t>
  </si>
  <si>
    <t>10.01.14</t>
  </si>
  <si>
    <t>Alocatii pentru transportul la si de la locul de munca</t>
  </si>
  <si>
    <t>10.01.15</t>
  </si>
  <si>
    <t>Alocatii pentru locuinte</t>
  </si>
  <si>
    <t>10.01.16</t>
  </si>
  <si>
    <t>Alte drepturi salariale in bani</t>
  </si>
  <si>
    <t>10.01.30</t>
  </si>
  <si>
    <t>Cheltuieli salariale in natura  (cod 10.02.01 la 10.02.06+10.02.30)</t>
  </si>
  <si>
    <t>10.02</t>
  </si>
  <si>
    <t>Tichete de masa *)</t>
  </si>
  <si>
    <t>10.02.01</t>
  </si>
  <si>
    <t>Norme de hrana</t>
  </si>
  <si>
    <t>10.02.02</t>
  </si>
  <si>
    <t>Uniforme si echipament obligatoriu</t>
  </si>
  <si>
    <t>10.02.03</t>
  </si>
  <si>
    <t>Locuinta de serviciu folosita de salariat si familia sa</t>
  </si>
  <si>
    <t>10.02.04</t>
  </si>
  <si>
    <t>Transportul la si de la locul de munca</t>
  </si>
  <si>
    <t>10.02.05</t>
  </si>
  <si>
    <t>Tichete de vacanta</t>
  </si>
  <si>
    <t>10.02.06</t>
  </si>
  <si>
    <t>Alte drepturi salariale in natura</t>
  </si>
  <si>
    <t>10.02.30</t>
  </si>
  <si>
    <t>Contributii  (cod 10.03.01 la 10.03.06)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</si>
  <si>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</si>
  <si>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</si>
  <si>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</si>
  <si>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</si>
  <si>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</si>
  <si>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</si>
  <si>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</si>
  <si>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</si>
  <si>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</si>
  <si>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 xml:space="preserve">Prime de asigurare de viaţă plătite de angajator pentru angajaţi </t>
  </si>
  <si>
    <t>10.03.05</t>
  </si>
  <si>
    <t>Contributii pentru concedii si indemnizatii</t>
  </si>
  <si>
    <t>10.03.06</t>
  </si>
  <si>
    <t>Contributii la Fondul de garantare a creantelor salariale</t>
  </si>
  <si>
    <t>10.03.07</t>
  </si>
  <si>
    <t>TITLUL II  BUNURI SI SERVICII
  (cod 20.01 la 20.06+20.09 la 20.16+20.18 la 20.27+20.30)</t>
  </si>
  <si>
    <t>20</t>
  </si>
  <si>
    <t>Bunuri si servicii   (cod 20.01.01 la 20.01.09+20.01.30)</t>
  </si>
  <si>
    <t>20.01</t>
  </si>
  <si>
    <t>Furnituri de birou</t>
  </si>
  <si>
    <t>20.01.01</t>
  </si>
  <si>
    <t>Materiale pentru curatenie</t>
  </si>
  <si>
    <t>20.01.02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</si>
  <si>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</si>
  <si>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</si>
  <si>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</si>
  <si>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</si>
  <si>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</si>
  <si>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</si>
  <si>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</si>
  <si>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</si>
  <si>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</si>
  <si>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</si>
  <si>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</si>
  <si>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</si>
  <si>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</si>
  <si>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</si>
  <si>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Alte bunuri si servicii pentru întretinere si functionare</t>
  </si>
  <si>
    <t>20.01.30</t>
  </si>
  <si>
    <t xml:space="preserve">Reparatii curente </t>
  </si>
  <si>
    <t>20.02</t>
  </si>
  <si>
    <t>Hrana  (cod 20.03.01+20.03.02)</t>
  </si>
  <si>
    <t>20.03</t>
  </si>
  <si>
    <t>Hrana pentru oameni</t>
  </si>
  <si>
    <t>20.03.01</t>
  </si>
  <si>
    <t>Hrana pentru animale</t>
  </si>
  <si>
    <t>20.03.02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</si>
  <si>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</si>
  <si>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</si>
  <si>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</si>
  <si>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</si>
  <si>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</si>
  <si>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</si>
  <si>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Reactivi</t>
  </si>
  <si>
    <t>20.04.03</t>
  </si>
  <si>
    <t>Dezinfectanti</t>
  </si>
  <si>
    <t>20.04.04</t>
  </si>
  <si>
    <t>Medicamete si materiale sanitare</t>
  </si>
  <si>
    <t>20,04</t>
  </si>
  <si>
    <t>20,04,02</t>
  </si>
  <si>
    <t xml:space="preserve">Dezinfectanti </t>
  </si>
  <si>
    <t>Bunuri de natura obiectelor de inventar  (cod 20.05.01+20.05.03+20.05.30)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</si>
  <si>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</si>
  <si>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</si>
  <si>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</si>
  <si>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</si>
  <si>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</si>
  <si>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</si>
  <si>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</si>
  <si>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  (cod 20.06.01+20.06.02)</t>
  </si>
  <si>
    <t>20.06</t>
  </si>
  <si>
    <t>Deplasari interne, detaşări, transferări</t>
  </si>
  <si>
    <t>20.06.01</t>
  </si>
  <si>
    <t>Deplasari în străinătate</t>
  </si>
  <si>
    <t>20.06.02</t>
  </si>
  <si>
    <t>Materiale de laborator</t>
  </si>
  <si>
    <t>20.09</t>
  </si>
  <si>
    <t>Cercetare-dezvoltare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</si>
  <si>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</si>
  <si>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</si>
  <si>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</si>
  <si>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</si>
  <si>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</si>
  <si>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</si>
  <si>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</si>
  <si>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</si>
  <si>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</si>
  <si>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Munitie, furnituri si armament de natura activelor fixe pentru armata</t>
  </si>
  <si>
    <t>20.15</t>
  </si>
  <si>
    <t>Studii si cercetari</t>
  </si>
  <si>
    <t>20.16</t>
  </si>
  <si>
    <t>Plati pentru finantarea patrimoniului genetic al animalelor</t>
  </si>
  <si>
    <t>20.18</t>
  </si>
  <si>
    <t>Contribuţii ale administratiei publice locale la realizarea unor lucrări şi servicii de interes public local, în baza unor convenţii sau contracte de asociere</t>
  </si>
  <si>
    <t>20.19</t>
  </si>
  <si>
    <t>Reabilitare infrastructura program inundatii pentru autoritati publice locale</t>
  </si>
  <si>
    <t>20.20</t>
  </si>
  <si>
    <t>Meteorologie</t>
  </si>
  <si>
    <t>20.21</t>
  </si>
  <si>
    <t>Finantarea actiunilor din domeniul apelor</t>
  </si>
  <si>
    <t>20.22</t>
  </si>
  <si>
    <t>Prevenirea si combaterea inundatiilor si ingheturilor</t>
  </si>
  <si>
    <t>20.23</t>
  </si>
  <si>
    <t>Comisioane  si alte costuri aferente imprumuturilor  (cod 20.24.01 la 20.24.03)</t>
  </si>
  <si>
    <t>20.24</t>
  </si>
  <si>
    <t>Comisioane  si alte costuri aferente imprumuturilor externe</t>
  </si>
  <si>
    <t>20.24.01</t>
  </si>
  <si>
    <t>Comisioane  si alte costuri aferente imprumuturilor interne</t>
  </si>
  <si>
    <t>20.24.02</t>
  </si>
  <si>
    <t>Stabilirea riscului de tara</t>
  </si>
  <si>
    <t>20.24.03</t>
  </si>
  <si>
    <t>Cheltuieli judiciare si extrajudiciare derivate din actiuni in reprezentarea intereselor statului, potrivit dispozitiilor legale</t>
  </si>
  <si>
    <t>20.25</t>
  </si>
  <si>
    <t>Tichete cadou</t>
  </si>
  <si>
    <t>20.27</t>
  </si>
  <si>
    <t>20.30</t>
  </si>
  <si>
    <t>Reclama si publicitate</t>
  </si>
  <si>
    <t>20.30.01</t>
  </si>
  <si>
    <t xml:space="preserve">Protocol si reprezentare </t>
  </si>
  <si>
    <t>20.30.02</t>
  </si>
  <si>
    <t>Prime de asigurare non-viata</t>
  </si>
  <si>
    <t>20.30.03</t>
  </si>
  <si>
    <t>Chirii</t>
  </si>
  <si>
    <t>20.30.04</t>
  </si>
  <si>
    <t>Prestari servicii pentru transmiterea drepturilor</t>
  </si>
  <si>
    <t>20.30.06</t>
  </si>
  <si>
    <t>Fondul Presedintelui/Fondul conducatorului institutiei publice</t>
  </si>
  <si>
    <t>20.30.07</t>
  </si>
  <si>
    <t>Executarea silita a creantelor bugetare</t>
  </si>
  <si>
    <t>20.30.09</t>
  </si>
  <si>
    <t>Alte cheltuieli cu bunuri si servicii</t>
  </si>
  <si>
    <t>20.30.30</t>
  </si>
  <si>
    <t>TITLUL III DOBANZI   (cod 30.01 la 30.03)</t>
  </si>
  <si>
    <t>30</t>
  </si>
  <si>
    <t>Dobanzi aferente datoriei publice interne  (cod 30.01.01+30.01.02)</t>
  </si>
  <si>
    <t>30.01</t>
  </si>
  <si>
    <t>Dobanzi aferente datoriei publice interne directe</t>
  </si>
  <si>
    <t>30.01.01</t>
  </si>
  <si>
    <t xml:space="preserve">Dobânzi aferente creditelor interne garantate </t>
  </si>
  <si>
    <t>30.01.02</t>
  </si>
  <si>
    <t>Dobanzi aferente datoriei publice externe  (cod 30.02.01 la 30.02.03+30.02.05)</t>
  </si>
  <si>
    <t>30.02</t>
  </si>
  <si>
    <t>Dobanzi aferente datoriei publice externe directe</t>
  </si>
  <si>
    <t>30.02.01</t>
  </si>
  <si>
    <t xml:space="preserve">Dobanzi aferente creditelor externe contractate de ordonatorii de credite </t>
  </si>
  <si>
    <t>30.02.02</t>
  </si>
  <si>
    <t>Dobanzi aferente creditelor externe garantate si/sau direct subimprumutate</t>
  </si>
  <si>
    <t>30.02.03</t>
  </si>
  <si>
    <t xml:space="preserve">Dobanzi aferente datoriei publice externe locale </t>
  </si>
  <si>
    <t>30.02.05</t>
  </si>
  <si>
    <t>Alte dobanzi  (cod 30.03.01 la 30.03.05)</t>
  </si>
  <si>
    <t>30.03</t>
  </si>
  <si>
    <t>Dobanzi aferente imprumuturilor din fondul de tezaur</t>
  </si>
  <si>
    <t>30.03.01</t>
  </si>
  <si>
    <t>Dobanda datorata trezoreriei statului</t>
  </si>
  <si>
    <t>30.03.02</t>
  </si>
  <si>
    <t>Dobanzi aferente imprumuturilor temporare din trezoreria statului</t>
  </si>
  <si>
    <t>30.03.03</t>
  </si>
  <si>
    <t>Dobanzi la depozite si disponibilitati pastrate in contul trezoreriei statului</t>
  </si>
  <si>
    <t>30.03.04</t>
  </si>
  <si>
    <t>Dobanzi  la opeatiunile de leasing</t>
  </si>
  <si>
    <t>30.03.05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</si>
  <si>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</si>
  <si>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</si>
  <si>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</si>
  <si>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</si>
  <si>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</si>
  <si>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</si>
  <si>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</si>
  <si>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</si>
  <si>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</si>
  <si>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</si>
  <si>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</si>
  <si>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</si>
  <si>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 xml:space="preserve">TITLUL VI TRANSFERURI INTRE UNITATI ALE ADMINISTRATIEI PUBLICE  (cod 51.01) </t>
  </si>
  <si>
    <t>51 SF</t>
  </si>
  <si>
    <t>Transferuri curente   (cod 51.01.01+51.01.03+51.01.14+51.01.15+51.01.24+51.01.26+51.01.31+51.01.32+51.01.39+51.01.46+51.01.49)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</si>
  <si>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</si>
  <si>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</si>
  <si>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</si>
  <si>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</si>
  <si>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</si>
  <si>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</si>
  <si>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</si>
  <si>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</si>
  <si>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</si>
  <si>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</si>
  <si>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</si>
  <si>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</si>
  <si>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</si>
  <si>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</si>
  <si>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</si>
  <si>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Reabilitarea termică a clădirilor de locuit</t>
  </si>
  <si>
    <t>51.01.32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</si>
  <si>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</si>
  <si>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</si>
  <si>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</si>
  <si>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</si>
  <si>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</si>
  <si>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</si>
  <si>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către bugetele locale pentru fachitarea obligaţiilor restante ale centralelor de termoficare</t>
  </si>
  <si>
    <t>51.01.50</t>
  </si>
  <si>
    <t>TITLUL VII ALTE TRANSFERURI   (cod  55.01)</t>
  </si>
  <si>
    <t>55 SF</t>
  </si>
  <si>
    <t xml:space="preserve">B. Transferuri curente </t>
  </si>
  <si>
    <t>55.01</t>
  </si>
  <si>
    <t>Alte transferuri curente interne</t>
  </si>
  <si>
    <t>55.01.65</t>
  </si>
  <si>
    <t>Alte transferuri curente în străinătate</t>
  </si>
  <si>
    <t>55.02.04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</si>
  <si>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</si>
  <si>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</si>
  <si>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</si>
  <si>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</si>
  <si>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</si>
  <si>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</si>
  <si>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</si>
  <si>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</si>
  <si>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</si>
  <si>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</si>
  <si>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</si>
  <si>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</si>
  <si>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</si>
  <si>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</si>
  <si>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</si>
  <si>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</si>
  <si>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</si>
  <si>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</si>
  <si>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</si>
  <si>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</si>
  <si>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</si>
  <si>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</si>
  <si>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</si>
  <si>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</si>
  <si>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</si>
  <si>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</si>
  <si>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</si>
  <si>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</si>
  <si>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</si>
  <si>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</si>
  <si>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</si>
  <si>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</si>
  <si>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>OPERATIUNI FINANCIARE  (cod 80+81)</t>
  </si>
  <si>
    <t>79</t>
  </si>
  <si>
    <t>TITLUL XV ÎMPRUMUTURI  (cod 80.03+80.08+80.30)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</si>
  <si>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</si>
  <si>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</si>
  <si>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</si>
  <si>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</si>
  <si>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</si>
  <si>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81</t>
  </si>
  <si>
    <t>Rambursari de credite externe  (cod 81.01.01+81.01.02+81.01.05+81.01.06)</t>
  </si>
  <si>
    <t>81.01</t>
  </si>
  <si>
    <t>Rambursari de credite externe contractate de ordonatorii de credite</t>
  </si>
  <si>
    <t>81.01.01</t>
  </si>
  <si>
    <t>Rambursari de credite externe din fondul de garantare</t>
  </si>
  <si>
    <t>81.01.02</t>
  </si>
  <si>
    <t xml:space="preserve">Rambursari de credite aferente datoriei publice externe locale </t>
  </si>
  <si>
    <t>81.01.05</t>
  </si>
  <si>
    <t>Diferenţe de curs aferente datoriei publice externe</t>
  </si>
  <si>
    <t>81.01.06</t>
  </si>
  <si>
    <t>Rambursari de credite interne  (cod 81.02.01+81.02.02+81.02.05)</t>
  </si>
  <si>
    <t>81.02</t>
  </si>
  <si>
    <t xml:space="preserve">Rambursari de credite interne garantate </t>
  </si>
  <si>
    <t>81.02.01</t>
  </si>
  <si>
    <t>Diferenţe de curs aferente datoriei publice interne</t>
  </si>
  <si>
    <t>81.02.02</t>
  </si>
  <si>
    <t>Rambursari de credite aferente datoriei publice interne locale</t>
  </si>
  <si>
    <t>81.02.05</t>
  </si>
  <si>
    <t>TITLUL XVII PLATI EFECTUATE IN ANII PRECEDENTI SI RECUPERATE IN ANUL CURENT</t>
  </si>
  <si>
    <t>84</t>
  </si>
  <si>
    <t>85</t>
  </si>
  <si>
    <t>85.01</t>
  </si>
  <si>
    <t xml:space="preserve">TITLUL VI TRANSFERURI INTRE UNITATI ALE ADMINISTRATIEI PUBLICE  (cod 51.02)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</si>
  <si>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</si>
  <si>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</si>
  <si>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</si>
  <si>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</si>
  <si>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</si>
  <si>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</si>
  <si>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</si>
  <si>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</si>
  <si>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>Transferuri de la bugetul de stat către bugetele locale  pentru finanţarea altor investiţii în sănătate</t>
  </si>
  <si>
    <t>51.02.24</t>
  </si>
  <si>
    <t>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</si>
  <si>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</si>
  <si>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</si>
  <si>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</si>
  <si>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</si>
  <si>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</si>
  <si>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</si>
  <si>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</si>
  <si>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 xml:space="preserve">55 </t>
  </si>
  <si>
    <t>A. Transferuri interne               (cod 55.01.03+55.01.08 la 55.01.10+55.01.12+55.01.13+55.01.15+55.01.18+55.01.21 la 55.01.25+55.01.27+55.01.28+55.01.42)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</si>
  <si>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</si>
  <si>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</si>
  <si>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</si>
  <si>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</si>
  <si>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</si>
  <si>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</si>
  <si>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</si>
  <si>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</si>
  <si>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</si>
  <si>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</si>
  <si>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</si>
  <si>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</si>
  <si>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</si>
  <si>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</si>
  <si>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55.01.18</t>
  </si>
  <si>
    <t>Cheltuieli neeligibile ISPA</t>
  </si>
  <si>
    <t>55.01.28</t>
  </si>
  <si>
    <t>Transferuri din bugetul local către asociaţiile de dezvoltare intercomunitară</t>
  </si>
  <si>
    <t>55.01.42</t>
  </si>
  <si>
    <t>Transferuri pentru fachitarea obligaţiilor restante ale centralelor de termoficare</t>
  </si>
  <si>
    <t>55.01.54</t>
  </si>
  <si>
    <t>Programe din Fondul European de Dezvoltare Regională (FEDR )</t>
  </si>
  <si>
    <t>56.01</t>
  </si>
  <si>
    <t>Finanţarea naţională **)</t>
  </si>
  <si>
    <t>56.01.01</t>
  </si>
  <si>
    <t>Finanţarea Uniunii Europene **)</t>
  </si>
  <si>
    <t>56.01.02</t>
  </si>
  <si>
    <t>Cheltuieli neeligibile **)</t>
  </si>
  <si>
    <t>56.01.03</t>
  </si>
  <si>
    <t>56.48.01</t>
  </si>
  <si>
    <t>56.48.02</t>
  </si>
  <si>
    <t>56.48.03</t>
  </si>
  <si>
    <t>58.01</t>
  </si>
  <si>
    <t>58.01.01</t>
  </si>
  <si>
    <t>58.01.02</t>
  </si>
  <si>
    <t>58.01.03</t>
  </si>
  <si>
    <t>Programe din Fondul Social European (FSE)</t>
  </si>
  <si>
    <t>56.02</t>
  </si>
  <si>
    <t>56.02.01</t>
  </si>
  <si>
    <t>56.02.02</t>
  </si>
  <si>
    <t>56.02.03</t>
  </si>
  <si>
    <t>Programe din Fondul de Coeziune (FC)</t>
  </si>
  <si>
    <t>56.03</t>
  </si>
  <si>
    <t>56.03.01</t>
  </si>
  <si>
    <t>56.03.02</t>
  </si>
  <si>
    <t>56.03.03</t>
  </si>
  <si>
    <t>Programe din Fondul European Agricol de Dezvoltare Rurala  (FEADR)</t>
  </si>
  <si>
    <t>56.04</t>
  </si>
  <si>
    <t>56.04.01</t>
  </si>
  <si>
    <t>56.04.02</t>
  </si>
  <si>
    <t>56.04.03</t>
  </si>
  <si>
    <t>Programe din Fondul European pentru Pescuit (FEP)</t>
  </si>
  <si>
    <t>56.05</t>
  </si>
  <si>
    <t>56.05.01</t>
  </si>
  <si>
    <t>56.05.02</t>
  </si>
  <si>
    <t>56.05.03</t>
  </si>
  <si>
    <t>Programe Instrumentul de Asistenţă pentru Preaderare (IPA)</t>
  </si>
  <si>
    <t>56.07</t>
  </si>
  <si>
    <t>56.07.01</t>
  </si>
  <si>
    <t>56.07.02</t>
  </si>
  <si>
    <t>56.07.03</t>
  </si>
  <si>
    <t>Programe Instrumentul European de Vecinătate şi Parteneriat (ENPI)</t>
  </si>
  <si>
    <t>56.08</t>
  </si>
  <si>
    <t>56.08.01</t>
  </si>
  <si>
    <t>56.08.02</t>
  </si>
  <si>
    <t>56.08.03</t>
  </si>
  <si>
    <t>Alte programe comunitare finantate in perioada 2007-2013</t>
  </si>
  <si>
    <t>56.15</t>
  </si>
  <si>
    <t>Finantarea nationala *)</t>
  </si>
  <si>
    <t>56.15.01</t>
  </si>
  <si>
    <t>Finantarea de la  Uniunea Europeana *)</t>
  </si>
  <si>
    <t>56.15.02</t>
  </si>
  <si>
    <t>Cheltuieli neeligibile  *)</t>
  </si>
  <si>
    <t>56.15.03</t>
  </si>
  <si>
    <t>Alte facilitati si instrumente postaderare</t>
  </si>
  <si>
    <t>56.16</t>
  </si>
  <si>
    <t>56.16.01</t>
  </si>
  <si>
    <t>Finantarea externa nerambursabila *)</t>
  </si>
  <si>
    <t>56.16.02</t>
  </si>
  <si>
    <t>56.16.03</t>
  </si>
  <si>
    <t xml:space="preserve">Mecanismul financiar SEE </t>
  </si>
  <si>
    <t>56.17</t>
  </si>
  <si>
    <t>56.17.01</t>
  </si>
  <si>
    <t>56.17.02</t>
  </si>
  <si>
    <t>56.17.03</t>
  </si>
  <si>
    <t xml:space="preserve">Programul Norvegian pentru Creştere Economică şi Dezvoltare Durabilă </t>
  </si>
  <si>
    <t>56.18</t>
  </si>
  <si>
    <t>56.18.01</t>
  </si>
  <si>
    <t>56.18.02</t>
  </si>
  <si>
    <t>56.18.03</t>
  </si>
  <si>
    <t>Programe din Fondul Social European de Dezvoltare Regională</t>
  </si>
  <si>
    <t>58.02</t>
  </si>
  <si>
    <t>Finanțarea națională</t>
  </si>
  <si>
    <t>58.02.01</t>
  </si>
  <si>
    <t>Finanțare externă nerambursabilă</t>
  </si>
  <si>
    <t>58.02.02</t>
  </si>
  <si>
    <t xml:space="preserve">Cheltuieli neeligibile </t>
  </si>
  <si>
    <t>58.02.03</t>
  </si>
  <si>
    <t>Programe din Fondul Social European  si Norvegian- clima</t>
  </si>
  <si>
    <t>58.31.01</t>
  </si>
  <si>
    <t>58.31.02</t>
  </si>
  <si>
    <t>58.31.03</t>
  </si>
  <si>
    <t>60</t>
  </si>
  <si>
    <t>Fonduri europene nerambursabile</t>
  </si>
  <si>
    <t>60.01</t>
  </si>
  <si>
    <t>Finanțare publică națională</t>
  </si>
  <si>
    <t>60.02</t>
  </si>
  <si>
    <t>Sume aferente TVA</t>
  </si>
  <si>
    <t>60.03</t>
  </si>
  <si>
    <t>61</t>
  </si>
  <si>
    <t>Fonduri din împrumut rambursabil</t>
  </si>
  <si>
    <t>61.01</t>
  </si>
  <si>
    <t>61.02</t>
  </si>
  <si>
    <t>61.03</t>
  </si>
  <si>
    <t>CHELTUIELI DE CAPITAL  (cod 71+72+75)</t>
  </si>
  <si>
    <t>70</t>
  </si>
  <si>
    <t>TITLUL XII  ACTIVE NEFINANCIARE  (cod 71.01 la 71.03)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</si>
  <si>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</si>
  <si>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</si>
  <si>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</si>
  <si>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</si>
  <si>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</si>
  <si>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</si>
  <si>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</si>
  <si>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</si>
  <si>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</si>
  <si>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</si>
  <si>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</si>
  <si>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</si>
  <si>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</si>
  <si>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</si>
  <si>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</si>
  <si>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</si>
  <si>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</si>
  <si>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Active financiare  (cod 72.01.01)</t>
  </si>
  <si>
    <t>72.01</t>
  </si>
  <si>
    <t>Participare la capitalul social al societatilor comerciale</t>
  </si>
  <si>
    <t>72.01.01</t>
  </si>
  <si>
    <t>TITLUL XIV FONDUL NAŢIEZVOLTARE</t>
  </si>
  <si>
    <t xml:space="preserve">ORDONATOR PRINCIPAL CREDITE </t>
  </si>
  <si>
    <t>DIRECTOR ECONOMIC</t>
  </si>
  <si>
    <t>SEF SERVICIU</t>
  </si>
  <si>
    <r>
      <t>Keresk</t>
    </r>
    <r>
      <rPr>
        <b/>
        <sz val="10"/>
        <rFont val="Calibri"/>
        <family val="2"/>
      </rPr>
      <t>é</t>
    </r>
    <r>
      <rPr>
        <b/>
        <sz val="10"/>
        <rFont val="Arial"/>
        <family val="2"/>
      </rPr>
      <t>nyi G</t>
    </r>
    <r>
      <rPr>
        <b/>
        <sz val="10"/>
        <rFont val="Calibri"/>
        <family val="2"/>
      </rPr>
      <t>á</t>
    </r>
    <r>
      <rPr>
        <b/>
        <sz val="10"/>
        <rFont val="Arial"/>
        <family val="2"/>
      </rPr>
      <t>bor</t>
    </r>
  </si>
  <si>
    <t>ec.Lucia Ursu</t>
  </si>
  <si>
    <t>ec.Terezia Borbei</t>
  </si>
  <si>
    <t>Alte cheltuieli 
 (cod 20.30.01 la 20.30.04+20.30.06+20.30.07+20.30.09+20.30.30)</t>
  </si>
  <si>
    <t>TITLUL XVI RAMBURSARI DE CREDITE  
 (cod 81.01+81.02)</t>
  </si>
  <si>
    <t>85.01.01</t>
  </si>
  <si>
    <t>TITLUL XXI PLATI EFECTUATE IN ANII PRECEDENTI SI RECUPERATE IN ANUL CURENT(85.01)</t>
  </si>
  <si>
    <t>Plati efectuate in anii precedenti si recuperate in anul curent (cod 85.01.01)</t>
  </si>
  <si>
    <t>Plati efectuate in anii precedenti si recuperate in anul curent în secţiunea de funcţionare a bugetului local</t>
  </si>
  <si>
    <t>SECŢIUNEA DE DEZVOLTARE 
(cod 51+55+56+70+84)</t>
  </si>
  <si>
    <t xml:space="preserve">Titlul VIII Proiecte cu finantare din  Fonduri externe nerambursabile (FEN) postaderare </t>
  </si>
  <si>
    <t xml:space="preserve">Programe finanțate din Fondul European de Dezvoltare Regională (FEDR), aferente cadrului financiar 2021-2027 </t>
  </si>
  <si>
    <t xml:space="preserve">TITLUL X  Proiecte cu finanțare din fonduri externe nerambursabile aferente cadrului financiar 2014-2020 și din Fondul de modernizare </t>
  </si>
  <si>
    <t xml:space="preserve">Titlul XII  „Proiecte cu finanțare din sumele reprezentând asistența financiară nerambursabilă aferentă PNRR”  </t>
  </si>
  <si>
    <t xml:space="preserve">Titlul XIII  „Proiecte cu finanțare din sumele aferente componentei de împrumut a PNRR”    </t>
  </si>
  <si>
    <t>Plati efectuate in anii precedenti si recuperate in anul curent (cod 85.01.02+85.01.05)</t>
  </si>
  <si>
    <t>Plati efectuate in anii precedenti si recuperate in anul curent în secţiunea de dezvoltare a bugetului local</t>
  </si>
  <si>
    <t>85.01.02</t>
  </si>
  <si>
    <t>ANEXA nr.11 la H.C.L. nr. 114/28.05.2026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</si>
</sst>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sz val="10"/>
      <name val="Arial"/>
    </font>
    <font>
      <b/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trike/>
      <sz val="11"/>
      <name val="Arial"/>
      <family val="2"/>
    </font>
    <font>
      <strike/>
      <sz val="11"/>
      <name val="Arial"/>
      <family val="2"/>
    </font>
    <font>
      <strike/>
      <sz val="8"/>
      <name val="Arial"/>
      <family val="2"/>
    </font>
    <font>
      <strike/>
      <sz val="10"/>
      <name val="Arial"/>
      <family val="2"/>
    </font>
    <font>
      <b/>
      <strike/>
      <sz val="12"/>
      <name val="Arial"/>
      <family val="2"/>
    </font>
    <font>
      <b/>
      <i/>
      <sz val="9"/>
      <name val="Arial"/>
      <family val="2"/>
    </font>
    <font>
      <sz val="10"/>
      <name val="Tahoma"/>
      <family val="2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  <charset val="238"/>
    </font>
    <font>
      <b/>
      <i/>
      <sz val="11"/>
      <name val="Arial"/>
      <family val="2"/>
    </font>
    <font>
      <b/>
      <u/>
      <sz val="10"/>
      <name val="Arial"/>
      <family val="2"/>
    </font>
    <font>
      <sz val="10"/>
      <color indexed="10"/>
      <name val="Arial"/>
      <family val="2"/>
    </font>
    <font>
      <i/>
      <sz val="10"/>
      <color indexed="10"/>
      <name val="Arial"/>
      <family val="2"/>
    </font>
    <font>
      <i/>
      <sz val="11"/>
      <name val="Arial"/>
      <family val="2"/>
    </font>
    <font>
      <b/>
      <sz val="10"/>
      <name val="Arial-T&amp;M"/>
      <charset val="238"/>
    </font>
    <font>
      <b/>
      <sz val="9"/>
      <name val="Arial"/>
      <family val="2"/>
      <charset val="238"/>
    </font>
    <font>
      <u/>
      <sz val="12"/>
      <name val="Arial"/>
      <family val="2"/>
    </font>
    <font>
      <b/>
      <sz val="12"/>
      <name val="Arial"/>
      <family val="2"/>
      <charset val="238"/>
    </font>
    <font>
      <b/>
      <sz val="10"/>
      <name val="Calibri"/>
      <family val="2"/>
    </font>
    <font>
      <sz val="11"/>
      <color indexed="10"/>
      <name val="Arial"/>
      <family val="2"/>
    </font>
    <font>
      <i/>
      <sz val="11"/>
      <color indexed="10"/>
      <name val="Arial"/>
      <family val="2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99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164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4" fillId="0" borderId="0"/>
  </cellStyleXfs>
  <cellXfs count="359">
    <xf numFmtId="0" fontId="0" fillId="0" borderId="0" xfId="0"/>
    <xf numFmtId="0" fontId="1" fillId="0" borderId="0" xfId="3"/>
    <xf numFmtId="0" fontId="1" fillId="0" borderId="0" xfId="2"/>
    <xf numFmtId="0" fontId="4" fillId="2" borderId="1" xfId="3" applyFont="1" applyFill="1" applyBorder="1"/>
    <xf numFmtId="0" fontId="4" fillId="2" borderId="2" xfId="3" applyFont="1" applyFill="1" applyBorder="1"/>
    <xf numFmtId="0" fontId="4" fillId="2" borderId="3" xfId="3" applyFont="1" applyFill="1" applyBorder="1"/>
    <xf numFmtId="0" fontId="4" fillId="3" borderId="0" xfId="3" applyFont="1" applyFill="1"/>
    <xf numFmtId="0" fontId="2" fillId="0" borderId="0" xfId="2" applyFont="1"/>
    <xf numFmtId="0" fontId="6" fillId="0" borderId="0" xfId="2" applyFont="1" applyAlignment="1">
      <alignment horizontal="center"/>
    </xf>
    <xf numFmtId="0" fontId="1" fillId="0" borderId="0" xfId="2" applyAlignment="1">
      <alignment horizontal="center"/>
    </xf>
    <xf numFmtId="1" fontId="8" fillId="4" borderId="6" xfId="4" applyNumberFormat="1" applyFont="1" applyFill="1" applyBorder="1" applyAlignment="1">
      <alignment horizontal="center" vertical="center" wrapText="1"/>
    </xf>
    <xf numFmtId="1" fontId="8" fillId="0" borderId="8" xfId="4" applyNumberFormat="1" applyFont="1" applyBorder="1" applyAlignment="1">
      <alignment horizontal="center" vertical="center" wrapText="1"/>
    </xf>
    <xf numFmtId="1" fontId="8" fillId="5" borderId="9" xfId="4" applyNumberFormat="1" applyFont="1" applyFill="1" applyBorder="1" applyAlignment="1">
      <alignment horizontal="center" vertical="center" wrapText="1"/>
    </xf>
    <xf numFmtId="1" fontId="8" fillId="6" borderId="8" xfId="4" applyNumberFormat="1" applyFont="1" applyFill="1" applyBorder="1" applyAlignment="1">
      <alignment horizontal="center" vertical="center" wrapText="1"/>
    </xf>
    <xf numFmtId="49" fontId="8" fillId="5" borderId="8" xfId="5" applyNumberFormat="1" applyFont="1" applyFill="1" applyBorder="1" applyAlignment="1">
      <alignment horizontal="right"/>
    </xf>
    <xf numFmtId="49" fontId="9" fillId="7" borderId="8" xfId="5" applyNumberFormat="1" applyFont="1" applyFill="1" applyBorder="1" applyAlignment="1">
      <alignment horizontal="right"/>
    </xf>
    <xf numFmtId="0" fontId="11" fillId="0" borderId="0" xfId="2" applyFont="1"/>
    <xf numFmtId="49" fontId="6" fillId="7" borderId="8" xfId="5" applyNumberFormat="1" applyFont="1" applyFill="1" applyBorder="1" applyAlignment="1">
      <alignment vertical="top"/>
    </xf>
    <xf numFmtId="49" fontId="8" fillId="7" borderId="8" xfId="5" applyNumberFormat="1" applyFont="1" applyFill="1" applyBorder="1" applyAlignment="1">
      <alignment horizontal="right"/>
    </xf>
    <xf numFmtId="0" fontId="12" fillId="7" borderId="8" xfId="5" applyFont="1" applyFill="1" applyBorder="1"/>
    <xf numFmtId="49" fontId="13" fillId="7" borderId="8" xfId="5" applyNumberFormat="1" applyFont="1" applyFill="1" applyBorder="1" applyAlignment="1">
      <alignment horizontal="right"/>
    </xf>
    <xf numFmtId="0" fontId="16" fillId="7" borderId="8" xfId="5" applyFont="1" applyFill="1" applyBorder="1"/>
    <xf numFmtId="49" fontId="17" fillId="7" borderId="8" xfId="5" applyNumberFormat="1" applyFont="1" applyFill="1" applyBorder="1" applyAlignment="1">
      <alignment horizontal="right"/>
    </xf>
    <xf numFmtId="0" fontId="18" fillId="0" borderId="0" xfId="2" applyFont="1"/>
    <xf numFmtId="49" fontId="12" fillId="7" borderId="8" xfId="5" applyNumberFormat="1" applyFont="1" applyFill="1" applyBorder="1" applyAlignment="1">
      <alignment vertical="top"/>
    </xf>
    <xf numFmtId="49" fontId="12" fillId="7" borderId="8" xfId="5" quotePrefix="1" applyNumberFormat="1" applyFont="1" applyFill="1" applyBorder="1" applyAlignment="1">
      <alignment vertical="top"/>
    </xf>
    <xf numFmtId="49" fontId="12" fillId="7" borderId="8" xfId="5" applyNumberFormat="1" applyFont="1" applyFill="1" applyBorder="1" applyAlignment="1">
      <alignment vertical="top" wrapText="1"/>
    </xf>
    <xf numFmtId="1" fontId="17" fillId="7" borderId="8" xfId="2" quotePrefix="1" applyNumberFormat="1" applyFont="1" applyFill="1" applyBorder="1" applyAlignment="1">
      <alignment horizontal="right"/>
    </xf>
    <xf numFmtId="0" fontId="1" fillId="8" borderId="8" xfId="5" applyFill="1" applyBorder="1"/>
    <xf numFmtId="49" fontId="8" fillId="8" borderId="8" xfId="5" applyNumberFormat="1" applyFont="1" applyFill="1" applyBorder="1" applyAlignment="1">
      <alignment horizontal="right"/>
    </xf>
    <xf numFmtId="49" fontId="1" fillId="0" borderId="8" xfId="5" applyNumberFormat="1" applyBorder="1" applyAlignment="1">
      <alignment horizontal="left" vertical="top"/>
    </xf>
    <xf numFmtId="49" fontId="13" fillId="0" borderId="8" xfId="5" applyNumberFormat="1" applyFont="1" applyBorder="1" applyAlignment="1">
      <alignment horizontal="right"/>
    </xf>
    <xf numFmtId="0" fontId="1" fillId="0" borderId="8" xfId="5" applyBorder="1" applyAlignment="1">
      <alignment wrapText="1"/>
    </xf>
    <xf numFmtId="49" fontId="2" fillId="8" borderId="8" xfId="5" applyNumberFormat="1" applyFont="1" applyFill="1" applyBorder="1" applyAlignment="1">
      <alignment horizontal="left" vertical="top"/>
    </xf>
    <xf numFmtId="0" fontId="2" fillId="8" borderId="8" xfId="5" applyFont="1" applyFill="1" applyBorder="1"/>
    <xf numFmtId="49" fontId="1" fillId="9" borderId="8" xfId="5" applyNumberFormat="1" applyFill="1" applyBorder="1" applyAlignment="1">
      <alignment horizontal="left" vertical="top"/>
    </xf>
    <xf numFmtId="49" fontId="13" fillId="9" borderId="8" xfId="5" applyNumberFormat="1" applyFont="1" applyFill="1" applyBorder="1" applyAlignment="1">
      <alignment horizontal="right"/>
    </xf>
    <xf numFmtId="0" fontId="13" fillId="0" borderId="8" xfId="6" applyFont="1" applyBorder="1" applyAlignment="1">
      <alignment horizontal="right"/>
    </xf>
    <xf numFmtId="49" fontId="10" fillId="10" borderId="8" xfId="5" applyNumberFormat="1" applyFont="1" applyFill="1" applyBorder="1" applyAlignment="1">
      <alignment horizontal="left" vertical="top"/>
    </xf>
    <xf numFmtId="49" fontId="9" fillId="10" borderId="8" xfId="5" applyNumberFormat="1" applyFont="1" applyFill="1" applyBorder="1" applyAlignment="1">
      <alignment horizontal="right"/>
    </xf>
    <xf numFmtId="0" fontId="1" fillId="0" borderId="8" xfId="5" applyBorder="1"/>
    <xf numFmtId="0" fontId="2" fillId="0" borderId="8" xfId="5" applyFont="1" applyBorder="1"/>
    <xf numFmtId="49" fontId="2" fillId="8" borderId="8" xfId="5" applyNumberFormat="1" applyFont="1" applyFill="1" applyBorder="1"/>
    <xf numFmtId="0" fontId="13" fillId="0" borderId="8" xfId="5" applyFont="1" applyBorder="1" applyAlignment="1">
      <alignment horizontal="right"/>
    </xf>
    <xf numFmtId="0" fontId="1" fillId="9" borderId="0" xfId="2" applyFill="1"/>
    <xf numFmtId="49" fontId="11" fillId="10" borderId="8" xfId="5" applyNumberFormat="1" applyFont="1" applyFill="1" applyBorder="1" applyAlignment="1">
      <alignment horizontal="left" vertical="top"/>
    </xf>
    <xf numFmtId="0" fontId="11" fillId="9" borderId="0" xfId="2" applyFont="1" applyFill="1"/>
    <xf numFmtId="49" fontId="6" fillId="0" borderId="8" xfId="0" applyNumberFormat="1" applyFont="1" applyBorder="1" applyAlignment="1">
      <alignment horizontal="left" vertical="top"/>
    </xf>
    <xf numFmtId="49" fontId="8" fillId="0" borderId="8" xfId="0" applyNumberFormat="1" applyFont="1" applyBorder="1" applyAlignment="1">
      <alignment horizontal="right"/>
    </xf>
    <xf numFmtId="0" fontId="6" fillId="0" borderId="8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/>
    </xf>
    <xf numFmtId="0" fontId="2" fillId="10" borderId="8" xfId="5" applyFont="1" applyFill="1" applyBorder="1"/>
    <xf numFmtId="49" fontId="9" fillId="10" borderId="8" xfId="5" applyNumberFormat="1" applyFont="1" applyFill="1" applyBorder="1" applyAlignment="1">
      <alignment horizontal="right" vertical="center"/>
    </xf>
    <xf numFmtId="49" fontId="8" fillId="0" borderId="8" xfId="5" applyNumberFormat="1" applyFont="1" applyBorder="1" applyAlignment="1">
      <alignment horizontal="right"/>
    </xf>
    <xf numFmtId="0" fontId="22" fillId="0" borderId="8" xfId="5" applyFont="1" applyBorder="1" applyAlignment="1">
      <alignment wrapText="1"/>
    </xf>
    <xf numFmtId="49" fontId="23" fillId="0" borderId="8" xfId="5" applyNumberFormat="1" applyFont="1" applyBorder="1" applyAlignment="1">
      <alignment horizontal="right"/>
    </xf>
    <xf numFmtId="0" fontId="22" fillId="9" borderId="0" xfId="2" applyFont="1" applyFill="1"/>
    <xf numFmtId="49" fontId="24" fillId="0" borderId="12" xfId="5" applyNumberFormat="1" applyFont="1" applyBorder="1" applyAlignment="1">
      <alignment horizontal="left" vertical="top"/>
    </xf>
    <xf numFmtId="0" fontId="1" fillId="10" borderId="8" xfId="5" applyFill="1" applyBorder="1"/>
    <xf numFmtId="49" fontId="8" fillId="10" borderId="8" xfId="5" applyNumberFormat="1" applyFont="1" applyFill="1" applyBorder="1" applyAlignment="1">
      <alignment horizontal="right"/>
    </xf>
    <xf numFmtId="0" fontId="1" fillId="0" borderId="8" xfId="5" applyBorder="1" applyAlignment="1">
      <alignment horizontal="left" vertical="center"/>
    </xf>
    <xf numFmtId="0" fontId="13" fillId="0" borderId="8" xfId="2" applyFont="1" applyBorder="1" applyAlignment="1">
      <alignment horizontal="right"/>
    </xf>
    <xf numFmtId="49" fontId="26" fillId="8" borderId="8" xfId="5" applyNumberFormat="1" applyFont="1" applyFill="1" applyBorder="1" applyAlignment="1">
      <alignment horizontal="left" vertical="top"/>
    </xf>
    <xf numFmtId="49" fontId="26" fillId="0" borderId="8" xfId="5" applyNumberFormat="1" applyFont="1" applyBorder="1" applyAlignment="1">
      <alignment horizontal="left" vertical="top"/>
    </xf>
    <xf numFmtId="49" fontId="9" fillId="6" borderId="8" xfId="5" applyNumberFormat="1" applyFont="1" applyFill="1" applyBorder="1" applyAlignment="1">
      <alignment horizontal="right"/>
    </xf>
    <xf numFmtId="49" fontId="9" fillId="11" borderId="8" xfId="5" applyNumberFormat="1" applyFont="1" applyFill="1" applyBorder="1" applyAlignment="1">
      <alignment horizontal="right"/>
    </xf>
    <xf numFmtId="0" fontId="8" fillId="12" borderId="8" xfId="2" applyFont="1" applyFill="1" applyBorder="1" applyAlignment="1">
      <alignment horizontal="center" vertical="center"/>
    </xf>
    <xf numFmtId="0" fontId="22" fillId="0" borderId="0" xfId="2" applyFont="1"/>
    <xf numFmtId="49" fontId="8" fillId="6" borderId="8" xfId="5" applyNumberFormat="1" applyFont="1" applyFill="1" applyBorder="1" applyAlignment="1">
      <alignment horizontal="right"/>
    </xf>
    <xf numFmtId="49" fontId="4" fillId="6" borderId="8" xfId="5" applyNumberFormat="1" applyFont="1" applyFill="1" applyBorder="1" applyAlignment="1">
      <alignment horizontal="right"/>
    </xf>
    <xf numFmtId="49" fontId="2" fillId="6" borderId="8" xfId="5" applyNumberFormat="1" applyFont="1" applyFill="1" applyBorder="1" applyAlignment="1">
      <alignment horizontal="left" vertical="top"/>
    </xf>
    <xf numFmtId="0" fontId="1" fillId="6" borderId="8" xfId="5" applyFill="1" applyBorder="1"/>
    <xf numFmtId="49" fontId="1" fillId="6" borderId="8" xfId="5" applyNumberFormat="1" applyFill="1" applyBorder="1" applyAlignment="1">
      <alignment horizontal="left" vertical="top"/>
    </xf>
    <xf numFmtId="49" fontId="13" fillId="6" borderId="8" xfId="5" applyNumberFormat="1" applyFont="1" applyFill="1" applyBorder="1" applyAlignment="1">
      <alignment horizontal="right"/>
    </xf>
    <xf numFmtId="0" fontId="27" fillId="9" borderId="0" xfId="2" applyFont="1" applyFill="1"/>
    <xf numFmtId="0" fontId="29" fillId="6" borderId="8" xfId="0" applyFont="1" applyFill="1" applyBorder="1" applyAlignment="1">
      <alignment wrapText="1"/>
    </xf>
    <xf numFmtId="49" fontId="23" fillId="6" borderId="8" xfId="5" applyNumberFormat="1" applyFont="1" applyFill="1" applyBorder="1" applyAlignment="1">
      <alignment horizontal="right"/>
    </xf>
    <xf numFmtId="0" fontId="28" fillId="9" borderId="0" xfId="2" applyFont="1" applyFill="1"/>
    <xf numFmtId="0" fontId="1" fillId="6" borderId="8" xfId="5" applyFill="1" applyBorder="1" applyAlignment="1">
      <alignment wrapText="1"/>
    </xf>
    <xf numFmtId="0" fontId="22" fillId="6" borderId="8" xfId="5" applyFont="1" applyFill="1" applyBorder="1" applyAlignment="1">
      <alignment wrapText="1"/>
    </xf>
    <xf numFmtId="0" fontId="8" fillId="6" borderId="8" xfId="0" quotePrefix="1" applyFont="1" applyFill="1" applyBorder="1"/>
    <xf numFmtId="0" fontId="12" fillId="0" borderId="8" xfId="0" applyFont="1" applyBorder="1" applyAlignment="1">
      <alignment horizontal="left" wrapText="1" indent="2"/>
    </xf>
    <xf numFmtId="0" fontId="13" fillId="0" borderId="8" xfId="0" quotePrefix="1" applyFont="1" applyBorder="1" applyAlignment="1">
      <alignment horizontal="right"/>
    </xf>
    <xf numFmtId="0" fontId="12" fillId="0" borderId="10" xfId="0" applyFont="1" applyBorder="1" applyAlignment="1">
      <alignment horizontal="left" wrapText="1" indent="2"/>
    </xf>
    <xf numFmtId="0" fontId="8" fillId="8" borderId="8" xfId="0" applyFont="1" applyFill="1" applyBorder="1" applyAlignment="1">
      <alignment horizontal="right"/>
    </xf>
    <xf numFmtId="0" fontId="12" fillId="0" borderId="8" xfId="0" applyFont="1" applyBorder="1" applyAlignment="1">
      <alignment horizontal="left" wrapText="1"/>
    </xf>
    <xf numFmtId="0" fontId="13" fillId="0" borderId="8" xfId="0" applyFont="1" applyBorder="1" applyAlignment="1">
      <alignment horizontal="right"/>
    </xf>
    <xf numFmtId="0" fontId="24" fillId="8" borderId="12" xfId="7" applyFill="1" applyBorder="1" applyAlignment="1">
      <alignment horizontal="right"/>
    </xf>
    <xf numFmtId="0" fontId="24" fillId="11" borderId="15" xfId="7" applyFill="1" applyBorder="1" applyAlignment="1">
      <alignment horizontal="left" wrapText="1"/>
    </xf>
    <xf numFmtId="0" fontId="24" fillId="11" borderId="12" xfId="7" applyFill="1" applyBorder="1" applyAlignment="1">
      <alignment horizontal="left" wrapText="1" indent="2"/>
    </xf>
    <xf numFmtId="0" fontId="24" fillId="11" borderId="12" xfId="7" applyFill="1" applyBorder="1" applyAlignment="1">
      <alignment horizontal="right"/>
    </xf>
    <xf numFmtId="0" fontId="24" fillId="11" borderId="16" xfId="7" applyFill="1" applyBorder="1" applyAlignment="1">
      <alignment horizontal="left" wrapText="1"/>
    </xf>
    <xf numFmtId="0" fontId="24" fillId="11" borderId="17" xfId="7" applyFill="1" applyBorder="1" applyAlignment="1">
      <alignment horizontal="left" wrapText="1" indent="2"/>
    </xf>
    <xf numFmtId="0" fontId="24" fillId="11" borderId="17" xfId="7" applyFill="1" applyBorder="1" applyAlignment="1">
      <alignment horizontal="right"/>
    </xf>
    <xf numFmtId="0" fontId="24" fillId="11" borderId="8" xfId="7" applyFill="1" applyBorder="1" applyAlignment="1">
      <alignment horizontal="left" wrapText="1" indent="2"/>
    </xf>
    <xf numFmtId="0" fontId="24" fillId="11" borderId="8" xfId="7" applyFill="1" applyBorder="1" applyAlignment="1">
      <alignment horizontal="right"/>
    </xf>
    <xf numFmtId="49" fontId="31" fillId="9" borderId="8" xfId="0" quotePrefix="1" applyNumberFormat="1" applyFont="1" applyFill="1" applyBorder="1" applyAlignment="1">
      <alignment horizontal="center" vertical="center" wrapText="1"/>
    </xf>
    <xf numFmtId="49" fontId="31" fillId="9" borderId="8" xfId="0" applyNumberFormat="1" applyFont="1" applyFill="1" applyBorder="1" applyAlignment="1">
      <alignment horizontal="center" vertical="center" wrapText="1"/>
    </xf>
    <xf numFmtId="49" fontId="32" fillId="6" borderId="8" xfId="5" applyNumberFormat="1" applyFont="1" applyFill="1" applyBorder="1" applyAlignment="1">
      <alignment horizontal="left" vertical="top"/>
    </xf>
    <xf numFmtId="0" fontId="14" fillId="9" borderId="0" xfId="2" applyFont="1" applyFill="1"/>
    <xf numFmtId="49" fontId="14" fillId="6" borderId="8" xfId="5" applyNumberFormat="1" applyFont="1" applyFill="1" applyBorder="1" applyAlignment="1">
      <alignment horizontal="left" vertical="top"/>
    </xf>
    <xf numFmtId="0" fontId="4" fillId="6" borderId="8" xfId="5" applyFont="1" applyFill="1" applyBorder="1" applyAlignment="1">
      <alignment horizontal="right"/>
    </xf>
    <xf numFmtId="49" fontId="14" fillId="8" borderId="8" xfId="5" applyNumberFormat="1" applyFont="1" applyFill="1" applyBorder="1" applyAlignment="1">
      <alignment horizontal="left" vertical="top"/>
    </xf>
    <xf numFmtId="0" fontId="4" fillId="8" borderId="8" xfId="5" applyFont="1" applyFill="1" applyBorder="1" applyAlignment="1">
      <alignment horizontal="right"/>
    </xf>
    <xf numFmtId="49" fontId="14" fillId="0" borderId="8" xfId="5" applyNumberFormat="1" applyFont="1" applyBorder="1" applyAlignment="1">
      <alignment horizontal="left" vertical="top"/>
    </xf>
    <xf numFmtId="0" fontId="1" fillId="0" borderId="8" xfId="5" applyBorder="1" applyAlignment="1">
      <alignment horizontal="right"/>
    </xf>
    <xf numFmtId="0" fontId="14" fillId="0" borderId="8" xfId="5" applyFont="1" applyBorder="1" applyAlignment="1">
      <alignment wrapText="1"/>
    </xf>
    <xf numFmtId="0" fontId="14" fillId="0" borderId="8" xfId="5" applyFont="1" applyBorder="1"/>
    <xf numFmtId="0" fontId="8" fillId="6" borderId="8" xfId="5" applyFont="1" applyFill="1" applyBorder="1" applyAlignment="1">
      <alignment horizontal="right"/>
    </xf>
    <xf numFmtId="0" fontId="8" fillId="8" borderId="8" xfId="5" applyFont="1" applyFill="1" applyBorder="1" applyAlignment="1">
      <alignment horizontal="right"/>
    </xf>
    <xf numFmtId="0" fontId="8" fillId="10" borderId="8" xfId="5" applyFont="1" applyFill="1" applyBorder="1" applyAlignment="1">
      <alignment horizontal="right"/>
    </xf>
    <xf numFmtId="49" fontId="2" fillId="8" borderId="8" xfId="5" applyNumberFormat="1" applyFont="1" applyFill="1" applyBorder="1" applyAlignment="1">
      <alignment vertical="top"/>
    </xf>
    <xf numFmtId="49" fontId="2" fillId="0" borderId="8" xfId="5" applyNumberFormat="1" applyFont="1" applyBorder="1" applyAlignment="1">
      <alignment vertical="top"/>
    </xf>
    <xf numFmtId="49" fontId="2" fillId="10" borderId="8" xfId="5" applyNumberFormat="1" applyFont="1" applyFill="1" applyBorder="1" applyAlignment="1">
      <alignment vertical="top"/>
    </xf>
    <xf numFmtId="0" fontId="8" fillId="10" borderId="8" xfId="2" applyFont="1" applyFill="1" applyBorder="1" applyAlignment="1">
      <alignment horizontal="right"/>
    </xf>
    <xf numFmtId="0" fontId="1" fillId="0" borderId="0" xfId="2" applyAlignment="1">
      <alignment vertical="justify"/>
    </xf>
    <xf numFmtId="1" fontId="1" fillId="0" borderId="0" xfId="2" applyNumberFormat="1" applyAlignment="1">
      <alignment wrapText="1"/>
    </xf>
    <xf numFmtId="1" fontId="2" fillId="0" borderId="0" xfId="2" applyNumberFormat="1" applyFont="1" applyAlignment="1">
      <alignment horizontal="center"/>
    </xf>
    <xf numFmtId="0" fontId="2" fillId="0" borderId="0" xfId="0" applyFont="1"/>
    <xf numFmtId="1" fontId="1" fillId="0" borderId="0" xfId="2" applyNumberFormat="1"/>
    <xf numFmtId="3" fontId="6" fillId="5" borderId="9" xfId="4" applyNumberFormat="1" applyFont="1" applyFill="1" applyBorder="1" applyAlignment="1">
      <alignment vertical="center" wrapText="1"/>
    </xf>
    <xf numFmtId="3" fontId="6" fillId="6" borderId="8" xfId="4" applyNumberFormat="1" applyFont="1" applyFill="1" applyBorder="1" applyAlignment="1">
      <alignment vertical="center" wrapText="1"/>
    </xf>
    <xf numFmtId="3" fontId="6" fillId="5" borderId="8" xfId="4" applyNumberFormat="1" applyFont="1" applyFill="1" applyBorder="1" applyAlignment="1">
      <alignment vertical="center" wrapText="1"/>
    </xf>
    <xf numFmtId="49" fontId="25" fillId="7" borderId="8" xfId="5" applyNumberFormat="1" applyFont="1" applyFill="1" applyBorder="1" applyAlignment="1">
      <alignment horizontal="right"/>
    </xf>
    <xf numFmtId="3" fontId="25" fillId="7" borderId="8" xfId="2" applyNumberFormat="1" applyFont="1" applyFill="1" applyBorder="1"/>
    <xf numFmtId="49" fontId="6" fillId="7" borderId="8" xfId="5" applyNumberFormat="1" applyFont="1" applyFill="1" applyBorder="1" applyAlignment="1">
      <alignment horizontal="right"/>
    </xf>
    <xf numFmtId="3" fontId="6" fillId="7" borderId="8" xfId="2" applyNumberFormat="1" applyFont="1" applyFill="1" applyBorder="1"/>
    <xf numFmtId="49" fontId="12" fillId="7" borderId="8" xfId="5" applyNumberFormat="1" applyFont="1" applyFill="1" applyBorder="1" applyAlignment="1">
      <alignment horizontal="right"/>
    </xf>
    <xf numFmtId="3" fontId="6" fillId="7" borderId="8" xfId="4" applyNumberFormat="1" applyFont="1" applyFill="1" applyBorder="1" applyAlignment="1">
      <alignment horizontal="right" vertical="center" wrapText="1"/>
    </xf>
    <xf numFmtId="3" fontId="12" fillId="7" borderId="8" xfId="2" applyNumberFormat="1" applyFont="1" applyFill="1" applyBorder="1" applyAlignment="1" applyProtection="1">
      <alignment horizontal="right"/>
      <protection locked="0"/>
    </xf>
    <xf numFmtId="49" fontId="16" fillId="7" borderId="8" xfId="5" applyNumberFormat="1" applyFont="1" applyFill="1" applyBorder="1" applyAlignment="1">
      <alignment horizontal="right"/>
    </xf>
    <xf numFmtId="3" fontId="16" fillId="7" borderId="8" xfId="2" applyNumberFormat="1" applyFont="1" applyFill="1" applyBorder="1" applyAlignment="1" applyProtection="1">
      <alignment horizontal="right"/>
      <protection locked="0"/>
    </xf>
    <xf numFmtId="3" fontId="12" fillId="7" borderId="8" xfId="2" applyNumberFormat="1" applyFont="1" applyFill="1" applyBorder="1" applyAlignment="1" applyProtection="1">
      <alignment horizontal="right" vertical="center"/>
      <protection locked="0"/>
    </xf>
    <xf numFmtId="3" fontId="12" fillId="7" borderId="8" xfId="2" applyNumberFormat="1" applyFont="1" applyFill="1" applyBorder="1" applyAlignment="1">
      <alignment horizontal="right"/>
    </xf>
    <xf numFmtId="3" fontId="6" fillId="7" borderId="8" xfId="2" applyNumberFormat="1" applyFont="1" applyFill="1" applyBorder="1" applyAlignment="1">
      <alignment horizontal="right"/>
    </xf>
    <xf numFmtId="1" fontId="16" fillId="7" borderId="8" xfId="2" quotePrefix="1" applyNumberFormat="1" applyFont="1" applyFill="1" applyBorder="1" applyAlignment="1">
      <alignment horizontal="right"/>
    </xf>
    <xf numFmtId="3" fontId="15" fillId="7" borderId="8" xfId="2" applyNumberFormat="1" applyFont="1" applyFill="1" applyBorder="1" applyAlignment="1">
      <alignment horizontal="right" vertical="center"/>
    </xf>
    <xf numFmtId="3" fontId="25" fillId="7" borderId="8" xfId="2" applyNumberFormat="1" applyFont="1" applyFill="1" applyBorder="1" applyAlignment="1">
      <alignment horizontal="right"/>
    </xf>
    <xf numFmtId="49" fontId="6" fillId="8" borderId="8" xfId="5" applyNumberFormat="1" applyFont="1" applyFill="1" applyBorder="1" applyAlignment="1">
      <alignment horizontal="right"/>
    </xf>
    <xf numFmtId="3" fontId="6" fillId="8" borderId="8" xfId="2" applyNumberFormat="1" applyFont="1" applyFill="1" applyBorder="1" applyAlignment="1">
      <alignment horizontal="right"/>
    </xf>
    <xf numFmtId="49" fontId="12" fillId="0" borderId="8" xfId="5" applyNumberFormat="1" applyFont="1" applyBorder="1" applyAlignment="1">
      <alignment horizontal="right"/>
    </xf>
    <xf numFmtId="3" fontId="6" fillId="0" borderId="8" xfId="2" applyNumberFormat="1" applyFont="1" applyBorder="1" applyAlignment="1">
      <alignment horizontal="right"/>
    </xf>
    <xf numFmtId="3" fontId="6" fillId="0" borderId="8" xfId="2" applyNumberFormat="1" applyFont="1" applyBorder="1" applyAlignment="1" applyProtection="1">
      <alignment horizontal="right"/>
      <protection locked="0"/>
    </xf>
    <xf numFmtId="49" fontId="12" fillId="9" borderId="8" xfId="5" applyNumberFormat="1" applyFont="1" applyFill="1" applyBorder="1" applyAlignment="1">
      <alignment horizontal="right"/>
    </xf>
    <xf numFmtId="3" fontId="6" fillId="9" borderId="8" xfId="2" applyNumberFormat="1" applyFont="1" applyFill="1" applyBorder="1" applyAlignment="1">
      <alignment horizontal="right"/>
    </xf>
    <xf numFmtId="3" fontId="6" fillId="8" borderId="8" xfId="2" applyNumberFormat="1" applyFont="1" applyFill="1" applyBorder="1" applyAlignment="1" applyProtection="1">
      <alignment horizontal="right"/>
      <protection locked="0"/>
    </xf>
    <xf numFmtId="0" fontId="12" fillId="0" borderId="8" xfId="6" applyFont="1" applyBorder="1" applyAlignment="1">
      <alignment horizontal="right"/>
    </xf>
    <xf numFmtId="49" fontId="25" fillId="10" borderId="8" xfId="5" applyNumberFormat="1" applyFont="1" applyFill="1" applyBorder="1" applyAlignment="1">
      <alignment horizontal="right"/>
    </xf>
    <xf numFmtId="3" fontId="25" fillId="10" borderId="8" xfId="2" applyNumberFormat="1" applyFont="1" applyFill="1" applyBorder="1" applyAlignment="1">
      <alignment horizontal="right"/>
    </xf>
    <xf numFmtId="0" fontId="12" fillId="0" borderId="8" xfId="5" applyFont="1" applyBorder="1" applyAlignment="1">
      <alignment horizontal="right"/>
    </xf>
    <xf numFmtId="49" fontId="6" fillId="0" borderId="8" xfId="0" applyNumberFormat="1" applyFont="1" applyBorder="1" applyAlignment="1">
      <alignment horizontal="right"/>
    </xf>
    <xf numFmtId="49" fontId="25" fillId="10" borderId="8" xfId="5" applyNumberFormat="1" applyFont="1" applyFill="1" applyBorder="1" applyAlignment="1">
      <alignment horizontal="right" vertical="center"/>
    </xf>
    <xf numFmtId="3" fontId="6" fillId="10" borderId="8" xfId="2" applyNumberFormat="1" applyFont="1" applyFill="1" applyBorder="1" applyAlignment="1">
      <alignment horizontal="right"/>
    </xf>
    <xf numFmtId="49" fontId="6" fillId="0" borderId="8" xfId="5" applyNumberFormat="1" applyFont="1" applyBorder="1" applyAlignment="1">
      <alignment horizontal="right"/>
    </xf>
    <xf numFmtId="49" fontId="29" fillId="0" borderId="8" xfId="5" applyNumberFormat="1" applyFont="1" applyBorder="1" applyAlignment="1">
      <alignment horizontal="right"/>
    </xf>
    <xf numFmtId="3" fontId="25" fillId="0" borderId="8" xfId="2" applyNumberFormat="1" applyFont="1" applyBorder="1" applyAlignment="1" applyProtection="1">
      <alignment horizontal="right"/>
      <protection locked="0"/>
    </xf>
    <xf numFmtId="49" fontId="6" fillId="10" borderId="8" xfId="5" applyNumberFormat="1" applyFont="1" applyFill="1" applyBorder="1" applyAlignment="1">
      <alignment horizontal="right"/>
    </xf>
    <xf numFmtId="0" fontId="12" fillId="0" borderId="8" xfId="2" applyFont="1" applyBorder="1" applyAlignment="1">
      <alignment horizontal="right"/>
    </xf>
    <xf numFmtId="3" fontId="12" fillId="0" borderId="8" xfId="2" applyNumberFormat="1" applyFont="1" applyBorder="1" applyAlignment="1" applyProtection="1">
      <alignment horizontal="right"/>
      <protection locked="0"/>
    </xf>
    <xf numFmtId="49" fontId="25" fillId="6" borderId="8" xfId="5" applyNumberFormat="1" applyFont="1" applyFill="1" applyBorder="1" applyAlignment="1">
      <alignment horizontal="right"/>
    </xf>
    <xf numFmtId="3" fontId="25" fillId="6" borderId="8" xfId="2" applyNumberFormat="1" applyFont="1" applyFill="1" applyBorder="1" applyAlignment="1">
      <alignment horizontal="right"/>
    </xf>
    <xf numFmtId="49" fontId="25" fillId="11" borderId="8" xfId="5" applyNumberFormat="1" applyFont="1" applyFill="1" applyBorder="1" applyAlignment="1">
      <alignment horizontal="right"/>
    </xf>
    <xf numFmtId="3" fontId="25" fillId="11" borderId="8" xfId="2" applyNumberFormat="1" applyFont="1" applyFill="1" applyBorder="1" applyAlignment="1">
      <alignment horizontal="right"/>
    </xf>
    <xf numFmtId="3" fontId="12" fillId="0" borderId="8" xfId="2" applyNumberFormat="1" applyFont="1" applyBorder="1" applyAlignment="1">
      <alignment horizontal="right"/>
    </xf>
    <xf numFmtId="3" fontId="25" fillId="12" borderId="8" xfId="2" applyNumberFormat="1" applyFont="1" applyFill="1" applyBorder="1" applyAlignment="1">
      <alignment horizontal="right"/>
    </xf>
    <xf numFmtId="49" fontId="6" fillId="6" borderId="8" xfId="5" applyNumberFormat="1" applyFont="1" applyFill="1" applyBorder="1" applyAlignment="1">
      <alignment horizontal="right"/>
    </xf>
    <xf numFmtId="3" fontId="6" fillId="6" borderId="8" xfId="2" applyNumberFormat="1" applyFont="1" applyFill="1" applyBorder="1" applyAlignment="1">
      <alignment horizontal="right"/>
    </xf>
    <xf numFmtId="49" fontId="12" fillId="6" borderId="8" xfId="5" applyNumberFormat="1" applyFont="1" applyFill="1" applyBorder="1" applyAlignment="1">
      <alignment horizontal="right"/>
    </xf>
    <xf numFmtId="3" fontId="35" fillId="6" borderId="8" xfId="2" applyNumberFormat="1" applyFont="1" applyFill="1" applyBorder="1" applyAlignment="1" applyProtection="1">
      <alignment horizontal="right"/>
      <protection locked="0"/>
    </xf>
    <xf numFmtId="3" fontId="12" fillId="6" borderId="8" xfId="2" applyNumberFormat="1" applyFont="1" applyFill="1" applyBorder="1" applyAlignment="1" applyProtection="1">
      <alignment horizontal="right"/>
      <protection locked="0"/>
    </xf>
    <xf numFmtId="49" fontId="29" fillId="6" borderId="8" xfId="5" applyNumberFormat="1" applyFont="1" applyFill="1" applyBorder="1" applyAlignment="1">
      <alignment horizontal="right"/>
    </xf>
    <xf numFmtId="3" fontId="36" fillId="6" borderId="8" xfId="2" applyNumberFormat="1" applyFont="1" applyFill="1" applyBorder="1" applyAlignment="1" applyProtection="1">
      <alignment horizontal="right"/>
      <protection locked="0"/>
    </xf>
    <xf numFmtId="3" fontId="36" fillId="6" borderId="8" xfId="2" applyNumberFormat="1" applyFont="1" applyFill="1" applyBorder="1" applyAlignment="1">
      <alignment horizontal="right"/>
    </xf>
    <xf numFmtId="3" fontId="12" fillId="6" borderId="8" xfId="2" applyNumberFormat="1" applyFont="1" applyFill="1" applyBorder="1" applyAlignment="1">
      <alignment horizontal="right"/>
    </xf>
    <xf numFmtId="3" fontId="6" fillId="0" borderId="8" xfId="0" quotePrefix="1" applyNumberFormat="1" applyFont="1" applyBorder="1" applyAlignment="1">
      <alignment horizontal="right"/>
    </xf>
    <xf numFmtId="3" fontId="12" fillId="0" borderId="8" xfId="0" quotePrefix="1" applyNumberFormat="1" applyFont="1" applyBorder="1" applyAlignment="1">
      <alignment horizontal="right"/>
    </xf>
    <xf numFmtId="0" fontId="12" fillId="8" borderId="8" xfId="0" applyFont="1" applyFill="1" applyBorder="1" applyAlignment="1">
      <alignment horizontal="right"/>
    </xf>
    <xf numFmtId="3" fontId="12" fillId="0" borderId="8" xfId="0" applyNumberFormat="1" applyFont="1" applyBorder="1" applyAlignment="1">
      <alignment horizontal="right"/>
    </xf>
    <xf numFmtId="3" fontId="12" fillId="0" borderId="18" xfId="0" applyNumberFormat="1" applyFont="1" applyBorder="1" applyAlignment="1">
      <alignment horizontal="right"/>
    </xf>
    <xf numFmtId="4" fontId="12" fillId="9" borderId="8" xfId="0" applyNumberFormat="1" applyFont="1" applyFill="1" applyBorder="1" applyAlignment="1">
      <alignment horizontal="right"/>
    </xf>
    <xf numFmtId="0" fontId="12" fillId="0" borderId="8" xfId="0" applyFont="1" applyBorder="1" applyAlignment="1">
      <alignment horizontal="right"/>
    </xf>
    <xf numFmtId="3" fontId="6" fillId="0" borderId="8" xfId="5" applyNumberFormat="1" applyFont="1" applyBorder="1" applyAlignment="1">
      <alignment horizontal="right"/>
    </xf>
    <xf numFmtId="3" fontId="6" fillId="6" borderId="8" xfId="5" applyNumberFormat="1" applyFont="1" applyFill="1" applyBorder="1" applyAlignment="1">
      <alignment horizontal="right"/>
    </xf>
    <xf numFmtId="0" fontId="6" fillId="8" borderId="8" xfId="5" applyFont="1" applyFill="1" applyBorder="1" applyAlignment="1">
      <alignment horizontal="right"/>
    </xf>
    <xf numFmtId="0" fontId="6" fillId="10" borderId="8" xfId="5" applyFont="1" applyFill="1" applyBorder="1" applyAlignment="1">
      <alignment horizontal="right"/>
    </xf>
    <xf numFmtId="0" fontId="6" fillId="10" borderId="8" xfId="2" applyFont="1" applyFill="1" applyBorder="1" applyAlignment="1">
      <alignment horizontal="right"/>
    </xf>
    <xf numFmtId="3" fontId="12" fillId="10" borderId="8" xfId="2" applyNumberFormat="1" applyFont="1" applyFill="1" applyBorder="1" applyAlignment="1">
      <alignment horizontal="right"/>
    </xf>
    <xf numFmtId="49" fontId="37" fillId="0" borderId="15" xfId="5" applyNumberFormat="1" applyFont="1" applyBorder="1" applyAlignment="1">
      <alignment horizontal="left" vertical="top"/>
    </xf>
    <xf numFmtId="0" fontId="0" fillId="0" borderId="12" xfId="5" applyFont="1" applyBorder="1" applyAlignment="1">
      <alignment vertical="center" wrapText="1"/>
    </xf>
    <xf numFmtId="0" fontId="0" fillId="3" borderId="12" xfId="0" applyFill="1" applyBorder="1" applyAlignment="1">
      <alignment wrapText="1"/>
    </xf>
    <xf numFmtId="49" fontId="31" fillId="11" borderId="8" xfId="0" applyNumberFormat="1" applyFont="1" applyFill="1" applyBorder="1" applyAlignment="1">
      <alignment horizontal="right" vertical="center"/>
    </xf>
    <xf numFmtId="3" fontId="2" fillId="9" borderId="8" xfId="0" applyNumberFormat="1" applyFont="1" applyFill="1" applyBorder="1" applyAlignment="1">
      <alignment horizontal="right"/>
    </xf>
    <xf numFmtId="3" fontId="12" fillId="0" borderId="8" xfId="0" applyNumberFormat="1" applyFont="1" applyBorder="1"/>
    <xf numFmtId="3" fontId="6" fillId="0" borderId="8" xfId="2" applyNumberFormat="1" applyFont="1" applyBorder="1"/>
    <xf numFmtId="3" fontId="6" fillId="9" borderId="8" xfId="0" applyNumberFormat="1" applyFont="1" applyFill="1" applyBorder="1"/>
    <xf numFmtId="0" fontId="12" fillId="11" borderId="8" xfId="0" applyFont="1" applyFill="1" applyBorder="1" applyAlignment="1">
      <alignment vertical="center" wrapText="1"/>
    </xf>
    <xf numFmtId="0" fontId="12" fillId="11" borderId="8" xfId="0" applyFont="1" applyFill="1" applyBorder="1" applyAlignment="1">
      <alignment vertical="center"/>
    </xf>
    <xf numFmtId="49" fontId="37" fillId="0" borderId="0" xfId="5" applyNumberFormat="1" applyFont="1" applyAlignment="1">
      <alignment horizontal="left" vertical="top"/>
    </xf>
    <xf numFmtId="0" fontId="0" fillId="0" borderId="0" xfId="5" applyFont="1" applyAlignment="1">
      <alignment vertical="center" wrapText="1"/>
    </xf>
    <xf numFmtId="49" fontId="38" fillId="0" borderId="8" xfId="5" applyNumberFormat="1" applyFont="1" applyBorder="1" applyAlignment="1">
      <alignment horizontal="right"/>
    </xf>
    <xf numFmtId="1" fontId="8" fillId="0" borderId="20" xfId="4" applyNumberFormat="1" applyFont="1" applyBorder="1" applyAlignment="1">
      <alignment horizontal="center" vertical="center" wrapText="1"/>
    </xf>
    <xf numFmtId="3" fontId="6" fillId="5" borderId="21" xfId="4" applyNumberFormat="1" applyFont="1" applyFill="1" applyBorder="1" applyAlignment="1">
      <alignment vertical="center" wrapText="1"/>
    </xf>
    <xf numFmtId="3" fontId="6" fillId="6" borderId="20" xfId="4" applyNumberFormat="1" applyFont="1" applyFill="1" applyBorder="1" applyAlignment="1">
      <alignment vertical="center" wrapText="1"/>
    </xf>
    <xf numFmtId="3" fontId="6" fillId="5" borderId="20" xfId="4" applyNumberFormat="1" applyFont="1" applyFill="1" applyBorder="1" applyAlignment="1">
      <alignment vertical="center" wrapText="1"/>
    </xf>
    <xf numFmtId="3" fontId="25" fillId="7" borderId="20" xfId="2" applyNumberFormat="1" applyFont="1" applyFill="1" applyBorder="1"/>
    <xf numFmtId="49" fontId="6" fillId="7" borderId="22" xfId="5" applyNumberFormat="1" applyFont="1" applyFill="1" applyBorder="1" applyAlignment="1">
      <alignment vertical="top"/>
    </xf>
    <xf numFmtId="3" fontId="6" fillId="7" borderId="20" xfId="2" applyNumberFormat="1" applyFont="1" applyFill="1" applyBorder="1"/>
    <xf numFmtId="0" fontId="6" fillId="7" borderId="22" xfId="5" applyFont="1" applyFill="1" applyBorder="1"/>
    <xf numFmtId="3" fontId="12" fillId="7" borderId="20" xfId="2" applyNumberFormat="1" applyFont="1" applyFill="1" applyBorder="1" applyAlignment="1" applyProtection="1">
      <alignment horizontal="right"/>
      <protection locked="0"/>
    </xf>
    <xf numFmtId="0" fontId="15" fillId="7" borderId="22" xfId="5" applyFont="1" applyFill="1" applyBorder="1"/>
    <xf numFmtId="3" fontId="16" fillId="7" borderId="20" xfId="2" applyNumberFormat="1" applyFont="1" applyFill="1" applyBorder="1" applyAlignment="1" applyProtection="1">
      <alignment horizontal="right"/>
      <protection locked="0"/>
    </xf>
    <xf numFmtId="3" fontId="12" fillId="7" borderId="20" xfId="2" applyNumberFormat="1" applyFont="1" applyFill="1" applyBorder="1" applyAlignment="1" applyProtection="1">
      <alignment horizontal="right" vertical="center"/>
      <protection locked="0"/>
    </xf>
    <xf numFmtId="3" fontId="6" fillId="7" borderId="20" xfId="2" applyNumberFormat="1" applyFont="1" applyFill="1" applyBorder="1" applyAlignment="1">
      <alignment horizontal="right"/>
    </xf>
    <xf numFmtId="3" fontId="12" fillId="7" borderId="20" xfId="2" applyNumberFormat="1" applyFont="1" applyFill="1" applyBorder="1" applyAlignment="1">
      <alignment horizontal="right"/>
    </xf>
    <xf numFmtId="49" fontId="6" fillId="7" borderId="22" xfId="5" quotePrefix="1" applyNumberFormat="1" applyFont="1" applyFill="1" applyBorder="1" applyAlignment="1">
      <alignment vertical="top"/>
    </xf>
    <xf numFmtId="3" fontId="15" fillId="7" borderId="20" xfId="2" applyNumberFormat="1" applyFont="1" applyFill="1" applyBorder="1" applyAlignment="1">
      <alignment horizontal="right" vertical="center"/>
    </xf>
    <xf numFmtId="3" fontId="25" fillId="7" borderId="20" xfId="2" applyNumberFormat="1" applyFont="1" applyFill="1" applyBorder="1" applyAlignment="1">
      <alignment horizontal="right"/>
    </xf>
    <xf numFmtId="49" fontId="2" fillId="8" borderId="22" xfId="5" applyNumberFormat="1" applyFont="1" applyFill="1" applyBorder="1" applyAlignment="1">
      <alignment horizontal="left" vertical="center"/>
    </xf>
    <xf numFmtId="3" fontId="6" fillId="8" borderId="20" xfId="2" applyNumberFormat="1" applyFont="1" applyFill="1" applyBorder="1" applyAlignment="1">
      <alignment horizontal="right"/>
    </xf>
    <xf numFmtId="49" fontId="2" fillId="0" borderId="22" xfId="5" quotePrefix="1" applyNumberFormat="1" applyFont="1" applyBorder="1" applyAlignment="1">
      <alignment horizontal="left" vertical="top"/>
    </xf>
    <xf numFmtId="3" fontId="12" fillId="0" borderId="20" xfId="2" applyNumberFormat="1" applyFont="1" applyBorder="1" applyAlignment="1">
      <alignment horizontal="right"/>
    </xf>
    <xf numFmtId="3" fontId="12" fillId="0" borderId="20" xfId="2" applyNumberFormat="1" applyFont="1" applyBorder="1" applyAlignment="1" applyProtection="1">
      <alignment horizontal="right"/>
      <protection locked="0"/>
    </xf>
    <xf numFmtId="49" fontId="2" fillId="8" borderId="22" xfId="5" applyNumberFormat="1" applyFont="1" applyFill="1" applyBorder="1" applyAlignment="1">
      <alignment horizontal="left" vertical="top"/>
    </xf>
    <xf numFmtId="49" fontId="2" fillId="0" borderId="22" xfId="5" applyNumberFormat="1" applyFont="1" applyBorder="1" applyAlignment="1">
      <alignment horizontal="left" vertical="top"/>
    </xf>
    <xf numFmtId="3" fontId="6" fillId="0" borderId="20" xfId="2" applyNumberFormat="1" applyFont="1" applyBorder="1" applyAlignment="1" applyProtection="1">
      <alignment horizontal="right"/>
      <protection locked="0"/>
    </xf>
    <xf numFmtId="3" fontId="6" fillId="9" borderId="20" xfId="2" applyNumberFormat="1" applyFont="1" applyFill="1" applyBorder="1" applyAlignment="1">
      <alignment horizontal="right"/>
    </xf>
    <xf numFmtId="3" fontId="6" fillId="0" borderId="20" xfId="2" applyNumberFormat="1" applyFont="1" applyBorder="1" applyAlignment="1">
      <alignment horizontal="right"/>
    </xf>
    <xf numFmtId="164" fontId="2" fillId="8" borderId="22" xfId="1" applyFont="1" applyFill="1" applyBorder="1" applyAlignment="1">
      <alignment horizontal="left" vertical="top"/>
    </xf>
    <xf numFmtId="0" fontId="2" fillId="8" borderId="22" xfId="5" applyFont="1" applyFill="1" applyBorder="1"/>
    <xf numFmtId="3" fontId="6" fillId="8" borderId="20" xfId="2" applyNumberFormat="1" applyFont="1" applyFill="1" applyBorder="1" applyAlignment="1" applyProtection="1">
      <alignment horizontal="right"/>
      <protection locked="0"/>
    </xf>
    <xf numFmtId="49" fontId="10" fillId="10" borderId="22" xfId="5" applyNumberFormat="1" applyFont="1" applyFill="1" applyBorder="1" applyAlignment="1">
      <alignment horizontal="left" vertical="top"/>
    </xf>
    <xf numFmtId="3" fontId="25" fillId="10" borderId="20" xfId="2" applyNumberFormat="1" applyFont="1" applyFill="1" applyBorder="1" applyAlignment="1">
      <alignment horizontal="right"/>
    </xf>
    <xf numFmtId="0" fontId="2" fillId="0" borderId="22" xfId="5" applyFont="1" applyBorder="1"/>
    <xf numFmtId="49" fontId="2" fillId="8" borderId="22" xfId="5" applyNumberFormat="1" applyFont="1" applyFill="1" applyBorder="1"/>
    <xf numFmtId="49" fontId="2" fillId="0" borderId="22" xfId="5" applyNumberFormat="1" applyFont="1" applyBorder="1"/>
    <xf numFmtId="49" fontId="10" fillId="10" borderId="22" xfId="5" applyNumberFormat="1" applyFont="1" applyFill="1" applyBorder="1" applyAlignment="1">
      <alignment horizontal="left"/>
    </xf>
    <xf numFmtId="3" fontId="6" fillId="10" borderId="20" xfId="2" applyNumberFormat="1" applyFont="1" applyFill="1" applyBorder="1" applyAlignment="1">
      <alignment horizontal="right"/>
    </xf>
    <xf numFmtId="0" fontId="1" fillId="0" borderId="22" xfId="5" applyBorder="1"/>
    <xf numFmtId="0" fontId="22" fillId="0" borderId="22" xfId="5" applyFont="1" applyBorder="1"/>
    <xf numFmtId="3" fontId="25" fillId="0" borderId="20" xfId="2" applyNumberFormat="1" applyFont="1" applyBorder="1" applyAlignment="1" applyProtection="1">
      <alignment horizontal="right"/>
      <protection locked="0"/>
    </xf>
    <xf numFmtId="0" fontId="1" fillId="0" borderId="22" xfId="2" applyBorder="1"/>
    <xf numFmtId="49" fontId="2" fillId="10" borderId="22" xfId="5" applyNumberFormat="1" applyFont="1" applyFill="1" applyBorder="1" applyAlignment="1">
      <alignment horizontal="left" vertical="top"/>
    </xf>
    <xf numFmtId="0" fontId="2" fillId="8" borderId="22" xfId="5" applyFont="1" applyFill="1" applyBorder="1" applyAlignment="1">
      <alignment horizontal="left" vertical="center"/>
    </xf>
    <xf numFmtId="0" fontId="25" fillId="8" borderId="22" xfId="5" applyFont="1" applyFill="1" applyBorder="1"/>
    <xf numFmtId="0" fontId="26" fillId="0" borderId="22" xfId="5" applyFont="1" applyBorder="1"/>
    <xf numFmtId="49" fontId="10" fillId="10" borderId="22" xfId="5" quotePrefix="1" applyNumberFormat="1" applyFont="1" applyFill="1" applyBorder="1" applyAlignment="1">
      <alignment horizontal="left" vertical="top"/>
    </xf>
    <xf numFmtId="3" fontId="25" fillId="6" borderId="20" xfId="2" applyNumberFormat="1" applyFont="1" applyFill="1" applyBorder="1" applyAlignment="1">
      <alignment horizontal="right"/>
    </xf>
    <xf numFmtId="3" fontId="25" fillId="11" borderId="20" xfId="2" applyNumberFormat="1" applyFont="1" applyFill="1" applyBorder="1" applyAlignment="1">
      <alignment horizontal="right"/>
    </xf>
    <xf numFmtId="3" fontId="25" fillId="12" borderId="20" xfId="2" applyNumberFormat="1" applyFont="1" applyFill="1" applyBorder="1" applyAlignment="1">
      <alignment horizontal="right"/>
    </xf>
    <xf numFmtId="49" fontId="2" fillId="6" borderId="22" xfId="5" applyNumberFormat="1" applyFont="1" applyFill="1" applyBorder="1" applyAlignment="1">
      <alignment horizontal="left" vertical="top"/>
    </xf>
    <xf numFmtId="3" fontId="6" fillId="6" borderId="20" xfId="2" applyNumberFormat="1" applyFont="1" applyFill="1" applyBorder="1" applyAlignment="1">
      <alignment horizontal="right"/>
    </xf>
    <xf numFmtId="0" fontId="27" fillId="6" borderId="22" xfId="5" applyFont="1" applyFill="1" applyBorder="1"/>
    <xf numFmtId="3" fontId="35" fillId="6" borderId="20" xfId="2" applyNumberFormat="1" applyFont="1" applyFill="1" applyBorder="1" applyAlignment="1" applyProtection="1">
      <alignment horizontal="right"/>
      <protection locked="0"/>
    </xf>
    <xf numFmtId="0" fontId="28" fillId="6" borderId="22" xfId="5" applyFont="1" applyFill="1" applyBorder="1"/>
    <xf numFmtId="3" fontId="36" fillId="6" borderId="20" xfId="2" applyNumberFormat="1" applyFont="1" applyFill="1" applyBorder="1" applyAlignment="1" applyProtection="1">
      <alignment horizontal="right"/>
      <protection locked="0"/>
    </xf>
    <xf numFmtId="3" fontId="36" fillId="6" borderId="20" xfId="2" applyNumberFormat="1" applyFont="1" applyFill="1" applyBorder="1" applyAlignment="1">
      <alignment horizontal="right"/>
    </xf>
    <xf numFmtId="3" fontId="12" fillId="6" borderId="20" xfId="2" applyNumberFormat="1" applyFont="1" applyFill="1" applyBorder="1" applyAlignment="1" applyProtection="1">
      <alignment horizontal="right"/>
      <protection locked="0"/>
    </xf>
    <xf numFmtId="49" fontId="2" fillId="6" borderId="22" xfId="5" applyNumberFormat="1" applyFont="1" applyFill="1" applyBorder="1" applyAlignment="1">
      <alignment horizontal="center"/>
    </xf>
    <xf numFmtId="3" fontId="12" fillId="6" borderId="20" xfId="2" applyNumberFormat="1" applyFont="1" applyFill="1" applyBorder="1" applyAlignment="1">
      <alignment horizontal="right"/>
    </xf>
    <xf numFmtId="3" fontId="6" fillId="0" borderId="20" xfId="0" quotePrefix="1" applyNumberFormat="1" applyFont="1" applyBorder="1" applyAlignment="1">
      <alignment horizontal="right"/>
    </xf>
    <xf numFmtId="0" fontId="1" fillId="0" borderId="11" xfId="2" applyBorder="1"/>
    <xf numFmtId="3" fontId="12" fillId="0" borderId="20" xfId="0" quotePrefix="1" applyNumberFormat="1" applyFont="1" applyBorder="1" applyAlignment="1">
      <alignment horizontal="right"/>
    </xf>
    <xf numFmtId="0" fontId="6" fillId="0" borderId="22" xfId="0" applyFont="1" applyBorder="1"/>
    <xf numFmtId="0" fontId="1" fillId="0" borderId="22" xfId="0" applyFont="1" applyBorder="1" applyAlignment="1">
      <alignment horizontal="left" wrapText="1"/>
    </xf>
    <xf numFmtId="0" fontId="12" fillId="8" borderId="20" xfId="0" applyFont="1" applyFill="1" applyBorder="1" applyAlignment="1">
      <alignment horizontal="right"/>
    </xf>
    <xf numFmtId="3" fontId="12" fillId="0" borderId="20" xfId="0" applyNumberFormat="1" applyFont="1" applyBorder="1" applyAlignment="1">
      <alignment horizontal="right"/>
    </xf>
    <xf numFmtId="0" fontId="24" fillId="11" borderId="23" xfId="7" applyFill="1" applyBorder="1" applyAlignment="1">
      <alignment horizontal="left" wrapText="1"/>
    </xf>
    <xf numFmtId="0" fontId="24" fillId="11" borderId="0" xfId="7" applyFill="1" applyAlignment="1">
      <alignment horizontal="left" wrapText="1" indent="2"/>
    </xf>
    <xf numFmtId="0" fontId="24" fillId="11" borderId="0" xfId="7" applyFill="1" applyAlignment="1">
      <alignment horizontal="right"/>
    </xf>
    <xf numFmtId="0" fontId="24" fillId="11" borderId="22" xfId="7" applyFill="1" applyBorder="1" applyAlignment="1">
      <alignment horizontal="left" wrapText="1"/>
    </xf>
    <xf numFmtId="3" fontId="2" fillId="9" borderId="20" xfId="0" applyNumberFormat="1" applyFont="1" applyFill="1" applyBorder="1" applyAlignment="1">
      <alignment horizontal="right"/>
    </xf>
    <xf numFmtId="3" fontId="6" fillId="9" borderId="20" xfId="0" applyNumberFormat="1" applyFont="1" applyFill="1" applyBorder="1"/>
    <xf numFmtId="3" fontId="6" fillId="0" borderId="20" xfId="2" applyNumberFormat="1" applyFont="1" applyBorder="1"/>
    <xf numFmtId="0" fontId="10" fillId="6" borderId="22" xfId="5" applyFont="1" applyFill="1" applyBorder="1"/>
    <xf numFmtId="49" fontId="4" fillId="6" borderId="22" xfId="5" quotePrefix="1" applyNumberFormat="1" applyFont="1" applyFill="1" applyBorder="1" applyAlignment="1">
      <alignment horizontal="left" vertical="top"/>
    </xf>
    <xf numFmtId="49" fontId="4" fillId="8" borderId="22" xfId="5" applyNumberFormat="1" applyFont="1" applyFill="1" applyBorder="1" applyAlignment="1">
      <alignment horizontal="left" vertical="top"/>
    </xf>
    <xf numFmtId="49" fontId="4" fillId="0" borderId="22" xfId="5" applyNumberFormat="1" applyFont="1" applyBorder="1" applyAlignment="1">
      <alignment horizontal="left" vertical="top"/>
    </xf>
    <xf numFmtId="49" fontId="19" fillId="0" borderId="22" xfId="5" applyNumberFormat="1" applyFont="1" applyBorder="1" applyAlignment="1">
      <alignment horizontal="left" vertical="top"/>
    </xf>
    <xf numFmtId="49" fontId="2" fillId="10" borderId="22" xfId="5" quotePrefix="1" applyNumberFormat="1" applyFont="1" applyFill="1" applyBorder="1" applyAlignment="1">
      <alignment horizontal="left" vertical="top"/>
    </xf>
    <xf numFmtId="49" fontId="2" fillId="8" borderId="22" xfId="5" applyNumberFormat="1" applyFont="1" applyFill="1" applyBorder="1" applyAlignment="1">
      <alignment vertical="top"/>
    </xf>
    <xf numFmtId="49" fontId="2" fillId="0" borderId="22" xfId="5" applyNumberFormat="1" applyFont="1" applyBorder="1" applyAlignment="1">
      <alignment vertical="top"/>
    </xf>
    <xf numFmtId="49" fontId="2" fillId="10" borderId="22" xfId="5" applyNumberFormat="1" applyFont="1" applyFill="1" applyBorder="1" applyAlignment="1">
      <alignment vertical="top"/>
    </xf>
    <xf numFmtId="3" fontId="12" fillId="10" borderId="20" xfId="2" applyNumberFormat="1" applyFont="1" applyFill="1" applyBorder="1" applyAlignment="1">
      <alignment horizontal="right"/>
    </xf>
    <xf numFmtId="49" fontId="37" fillId="0" borderId="24" xfId="5" applyNumberFormat="1" applyFont="1" applyBorder="1" applyAlignment="1">
      <alignment horizontal="left" vertical="top"/>
    </xf>
    <xf numFmtId="0" fontId="0" fillId="0" borderId="25" xfId="5" applyFont="1" applyBorder="1" applyAlignment="1">
      <alignment vertical="center" wrapText="1"/>
    </xf>
    <xf numFmtId="49" fontId="38" fillId="0" borderId="25" xfId="5" applyNumberFormat="1" applyFont="1" applyBorder="1" applyAlignment="1">
      <alignment horizontal="right"/>
    </xf>
    <xf numFmtId="0" fontId="12" fillId="0" borderId="25" xfId="2" applyFont="1" applyBorder="1" applyAlignment="1">
      <alignment horizontal="right"/>
    </xf>
    <xf numFmtId="3" fontId="12" fillId="0" borderId="25" xfId="2" applyNumberFormat="1" applyFont="1" applyBorder="1" applyAlignment="1">
      <alignment horizontal="right"/>
    </xf>
    <xf numFmtId="3" fontId="12" fillId="0" borderId="26" xfId="2" applyNumberFormat="1" applyFont="1" applyBorder="1" applyAlignment="1">
      <alignment horizontal="right"/>
    </xf>
    <xf numFmtId="0" fontId="2" fillId="8" borderId="22" xfId="0" quotePrefix="1" applyFont="1" applyFill="1" applyBorder="1" applyAlignment="1">
      <alignment horizontal="left" wrapText="1"/>
    </xf>
    <xf numFmtId="0" fontId="2" fillId="8" borderId="8" xfId="0" quotePrefix="1" applyFont="1" applyFill="1" applyBorder="1" applyAlignment="1">
      <alignment horizontal="left" wrapText="1"/>
    </xf>
    <xf numFmtId="49" fontId="37" fillId="0" borderId="22" xfId="5" applyNumberFormat="1" applyFont="1" applyBorder="1" applyAlignment="1">
      <alignment vertical="center" wrapText="1"/>
    </xf>
    <xf numFmtId="49" fontId="37" fillId="0" borderId="8" xfId="5" applyNumberFormat="1" applyFont="1" applyBorder="1" applyAlignment="1">
      <alignment vertical="center" wrapText="1"/>
    </xf>
    <xf numFmtId="0" fontId="24" fillId="8" borderId="13" xfId="7" applyFill="1" applyBorder="1" applyAlignment="1">
      <alignment vertical="justify" wrapText="1"/>
    </xf>
    <xf numFmtId="0" fontId="24" fillId="8" borderId="14" xfId="7" applyFill="1" applyBorder="1" applyAlignment="1">
      <alignment vertical="justify" wrapText="1"/>
    </xf>
    <xf numFmtId="49" fontId="25" fillId="6" borderId="22" xfId="5" applyNumberFormat="1" applyFont="1" applyFill="1" applyBorder="1" applyAlignment="1">
      <alignment horizontal="center" vertical="center" wrapText="1"/>
    </xf>
    <xf numFmtId="49" fontId="25" fillId="6" borderId="8" xfId="5" applyNumberFormat="1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/>
    </xf>
    <xf numFmtId="0" fontId="1" fillId="0" borderId="0" xfId="2" applyAlignment="1">
      <alignment horizontal="left"/>
    </xf>
    <xf numFmtId="49" fontId="7" fillId="8" borderId="11" xfId="5" applyNumberFormat="1" applyFont="1" applyFill="1" applyBorder="1" applyAlignment="1">
      <alignment horizontal="center" vertical="top" wrapText="1"/>
    </xf>
    <xf numFmtId="49" fontId="7" fillId="8" borderId="10" xfId="5" applyNumberFormat="1" applyFont="1" applyFill="1" applyBorder="1" applyAlignment="1">
      <alignment horizontal="center" vertical="top"/>
    </xf>
    <xf numFmtId="0" fontId="25" fillId="7" borderId="11" xfId="5" applyFont="1" applyFill="1" applyBorder="1" applyAlignment="1">
      <alignment horizontal="center" wrapText="1"/>
    </xf>
    <xf numFmtId="0" fontId="25" fillId="7" borderId="10" xfId="5" applyFont="1" applyFill="1" applyBorder="1" applyAlignment="1">
      <alignment horizontal="center"/>
    </xf>
    <xf numFmtId="0" fontId="6" fillId="8" borderId="22" xfId="0" applyFont="1" applyFill="1" applyBorder="1" applyAlignment="1">
      <alignment horizontal="left" wrapText="1"/>
    </xf>
    <xf numFmtId="0" fontId="6" fillId="8" borderId="8" xfId="0" applyFont="1" applyFill="1" applyBorder="1" applyAlignment="1">
      <alignment horizontal="left" wrapText="1"/>
    </xf>
    <xf numFmtId="0" fontId="6" fillId="8" borderId="22" xfId="0" applyFont="1" applyFill="1" applyBorder="1" applyAlignment="1">
      <alignment wrapText="1"/>
    </xf>
    <xf numFmtId="0" fontId="30" fillId="8" borderId="8" xfId="0" applyFont="1" applyFill="1" applyBorder="1"/>
    <xf numFmtId="0" fontId="2" fillId="8" borderId="22" xfId="0" applyFont="1" applyFill="1" applyBorder="1" applyAlignment="1">
      <alignment horizontal="left" wrapText="1"/>
    </xf>
    <xf numFmtId="0" fontId="2" fillId="8" borderId="8" xfId="0" applyFont="1" applyFill="1" applyBorder="1" applyAlignment="1">
      <alignment horizontal="left" wrapText="1"/>
    </xf>
    <xf numFmtId="0" fontId="8" fillId="8" borderId="22" xfId="0" quotePrefix="1" applyFont="1" applyFill="1" applyBorder="1" applyAlignment="1">
      <alignment horizontal="left" wrapText="1"/>
    </xf>
    <xf numFmtId="0" fontId="8" fillId="8" borderId="8" xfId="0" quotePrefix="1" applyFont="1" applyFill="1" applyBorder="1" applyAlignment="1">
      <alignment horizontal="left" wrapText="1"/>
    </xf>
    <xf numFmtId="49" fontId="37" fillId="0" borderId="15" xfId="5" applyNumberFormat="1" applyFont="1" applyBorder="1" applyAlignment="1">
      <alignment vertical="center" wrapText="1"/>
    </xf>
    <xf numFmtId="49" fontId="37" fillId="0" borderId="19" xfId="5" applyNumberFormat="1" applyFont="1" applyBorder="1" applyAlignment="1">
      <alignment vertical="center" wrapText="1"/>
    </xf>
    <xf numFmtId="1" fontId="4" fillId="12" borderId="22" xfId="4" applyNumberFormat="1" applyFont="1" applyFill="1" applyBorder="1" applyAlignment="1">
      <alignment horizontal="center" vertical="center" wrapText="1"/>
    </xf>
    <xf numFmtId="1" fontId="4" fillId="12" borderId="8" xfId="4" applyNumberFormat="1" applyFont="1" applyFill="1" applyBorder="1" applyAlignment="1">
      <alignment horizontal="center" vertical="center" wrapText="1"/>
    </xf>
    <xf numFmtId="49" fontId="2" fillId="6" borderId="22" xfId="5" applyNumberFormat="1" applyFont="1" applyFill="1" applyBorder="1" applyAlignment="1">
      <alignment horizontal="left" vertical="center" wrapText="1"/>
    </xf>
    <xf numFmtId="49" fontId="2" fillId="6" borderId="8" xfId="5" applyNumberFormat="1" applyFont="1" applyFill="1" applyBorder="1" applyAlignment="1">
      <alignment horizontal="left" vertical="center" wrapText="1"/>
    </xf>
    <xf numFmtId="49" fontId="2" fillId="6" borderId="22" xfId="5" applyNumberFormat="1" applyFont="1" applyFill="1" applyBorder="1" applyAlignment="1">
      <alignment horizontal="left" vertical="top" wrapText="1"/>
    </xf>
    <xf numFmtId="49" fontId="2" fillId="6" borderId="8" xfId="5" applyNumberFormat="1" applyFont="1" applyFill="1" applyBorder="1" applyAlignment="1">
      <alignment horizontal="left" vertical="top" wrapText="1"/>
    </xf>
    <xf numFmtId="0" fontId="6" fillId="8" borderId="22" xfId="0" quotePrefix="1" applyFont="1" applyFill="1" applyBorder="1" applyAlignment="1">
      <alignment horizontal="left" wrapText="1"/>
    </xf>
    <xf numFmtId="0" fontId="6" fillId="8" borderId="8" xfId="0" quotePrefix="1" applyFont="1" applyFill="1" applyBorder="1" applyAlignment="1">
      <alignment horizontal="left" wrapText="1"/>
    </xf>
    <xf numFmtId="49" fontId="33" fillId="0" borderId="15" xfId="5" applyNumberFormat="1" applyFont="1" applyBorder="1" applyAlignment="1">
      <alignment horizontal="left" vertical="center" wrapText="1"/>
    </xf>
    <xf numFmtId="49" fontId="33" fillId="0" borderId="19" xfId="5" applyNumberFormat="1" applyFont="1" applyBorder="1" applyAlignment="1">
      <alignment horizontal="left" vertical="center" wrapText="1"/>
    </xf>
    <xf numFmtId="49" fontId="2" fillId="8" borderId="22" xfId="5" applyNumberFormat="1" applyFont="1" applyFill="1" applyBorder="1" applyAlignment="1">
      <alignment horizontal="left" vertical="top"/>
    </xf>
    <xf numFmtId="49" fontId="2" fillId="8" borderId="8" xfId="5" applyNumberFormat="1" applyFont="1" applyFill="1" applyBorder="1" applyAlignment="1">
      <alignment horizontal="left" vertical="top"/>
    </xf>
    <xf numFmtId="0" fontId="2" fillId="8" borderId="22" xfId="6" applyFont="1" applyFill="1" applyBorder="1" applyAlignment="1">
      <alignment horizontal="left" wrapText="1"/>
    </xf>
    <xf numFmtId="0" fontId="2" fillId="8" borderId="8" xfId="6" applyFont="1" applyFill="1" applyBorder="1" applyAlignment="1">
      <alignment horizontal="left" wrapText="1"/>
    </xf>
    <xf numFmtId="0" fontId="8" fillId="8" borderId="22" xfId="6" applyFont="1" applyFill="1" applyBorder="1" applyAlignment="1">
      <alignment horizontal="left" wrapText="1"/>
    </xf>
    <xf numFmtId="0" fontId="8" fillId="8" borderId="8" xfId="6" applyFont="1" applyFill="1" applyBorder="1" applyAlignment="1">
      <alignment horizontal="left" wrapText="1"/>
    </xf>
    <xf numFmtId="49" fontId="10" fillId="10" borderId="22" xfId="5" applyNumberFormat="1" applyFont="1" applyFill="1" applyBorder="1" applyAlignment="1">
      <alignment horizontal="left" vertical="top" wrapText="1"/>
    </xf>
    <xf numFmtId="49" fontId="10" fillId="10" borderId="8" xfId="5" applyNumberFormat="1" applyFont="1" applyFill="1" applyBorder="1" applyAlignment="1">
      <alignment horizontal="left" vertical="top" wrapText="1"/>
    </xf>
    <xf numFmtId="49" fontId="2" fillId="8" borderId="22" xfId="5" applyNumberFormat="1" applyFont="1" applyFill="1" applyBorder="1" applyAlignment="1">
      <alignment horizontal="left" vertical="top" wrapText="1"/>
    </xf>
    <xf numFmtId="0" fontId="0" fillId="8" borderId="8" xfId="0" applyFill="1" applyBorder="1"/>
    <xf numFmtId="49" fontId="20" fillId="10" borderId="22" xfId="5" applyNumberFormat="1" applyFont="1" applyFill="1" applyBorder="1" applyAlignment="1">
      <alignment horizontal="center" vertical="center" wrapText="1"/>
    </xf>
    <xf numFmtId="49" fontId="20" fillId="10" borderId="8" xfId="5" applyNumberFormat="1" applyFont="1" applyFill="1" applyBorder="1" applyAlignment="1">
      <alignment horizontal="center" vertical="center" wrapText="1"/>
    </xf>
    <xf numFmtId="0" fontId="2" fillId="0" borderId="22" xfId="5" applyFont="1" applyBorder="1" applyAlignment="1">
      <alignment horizontal="left" wrapText="1"/>
    </xf>
    <xf numFmtId="0" fontId="2" fillId="0" borderId="8" xfId="5" applyFont="1" applyBorder="1" applyAlignment="1">
      <alignment horizontal="left" wrapText="1"/>
    </xf>
    <xf numFmtId="49" fontId="2" fillId="0" borderId="22" xfId="5" applyNumberFormat="1" applyFont="1" applyBorder="1" applyAlignment="1">
      <alignment horizontal="left" wrapText="1"/>
    </xf>
    <xf numFmtId="49" fontId="2" fillId="0" borderId="8" xfId="5" applyNumberFormat="1" applyFont="1" applyBorder="1" applyAlignment="1">
      <alignment horizontal="left" wrapText="1"/>
    </xf>
    <xf numFmtId="49" fontId="3" fillId="6" borderId="22" xfId="5" applyNumberFormat="1" applyFont="1" applyFill="1" applyBorder="1" applyAlignment="1">
      <alignment horizontal="left" vertical="center" wrapText="1"/>
    </xf>
    <xf numFmtId="49" fontId="3" fillId="6" borderId="8" xfId="5" applyNumberFormat="1" applyFont="1" applyFill="1" applyBorder="1" applyAlignment="1">
      <alignment horizontal="left" vertical="center" wrapText="1"/>
    </xf>
    <xf numFmtId="0" fontId="25" fillId="7" borderId="11" xfId="5" applyFont="1" applyFill="1" applyBorder="1" applyAlignment="1">
      <alignment horizontal="center" vertical="center" wrapText="1"/>
    </xf>
    <xf numFmtId="0" fontId="25" fillId="7" borderId="10" xfId="5" applyFont="1" applyFill="1" applyBorder="1" applyAlignment="1">
      <alignment horizontal="center" vertical="center" wrapText="1"/>
    </xf>
    <xf numFmtId="0" fontId="2" fillId="0" borderId="0" xfId="2" applyFont="1" applyAlignment="1">
      <alignment horizontal="left"/>
    </xf>
    <xf numFmtId="0" fontId="3" fillId="0" borderId="0" xfId="2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0" xfId="2" applyFont="1" applyAlignment="1">
      <alignment horizontal="center"/>
    </xf>
    <xf numFmtId="1" fontId="6" fillId="4" borderId="4" xfId="4" applyNumberFormat="1" applyFont="1" applyFill="1" applyBorder="1" applyAlignment="1">
      <alignment horizontal="center" vertical="center" wrapText="1"/>
    </xf>
    <xf numFmtId="1" fontId="6" fillId="4" borderId="5" xfId="4" applyNumberFormat="1" applyFont="1" applyFill="1" applyBorder="1" applyAlignment="1">
      <alignment horizontal="center" vertical="center" wrapText="1"/>
    </xf>
    <xf numFmtId="1" fontId="6" fillId="0" borderId="4" xfId="4" applyNumberFormat="1" applyFont="1" applyBorder="1" applyAlignment="1">
      <alignment horizontal="center" vertical="center" wrapText="1"/>
    </xf>
    <xf numFmtId="1" fontId="6" fillId="0" borderId="7" xfId="4" applyNumberFormat="1" applyFont="1" applyBorder="1" applyAlignment="1">
      <alignment horizontal="center" vertical="center" wrapText="1"/>
    </xf>
    <xf numFmtId="1" fontId="6" fillId="5" borderId="11" xfId="4" applyNumberFormat="1" applyFont="1" applyFill="1" applyBorder="1" applyAlignment="1">
      <alignment horizontal="center" vertical="center" wrapText="1"/>
    </xf>
    <xf numFmtId="1" fontId="6" fillId="5" borderId="10" xfId="4" applyNumberFormat="1" applyFont="1" applyFill="1" applyBorder="1" applyAlignment="1">
      <alignment horizontal="center" vertical="center" wrapText="1"/>
    </xf>
    <xf numFmtId="1" fontId="6" fillId="6" borderId="11" xfId="4" applyNumberFormat="1" applyFont="1" applyFill="1" applyBorder="1" applyAlignment="1">
      <alignment horizontal="center" vertical="center" wrapText="1"/>
    </xf>
    <xf numFmtId="1" fontId="6" fillId="6" borderId="10" xfId="4" applyNumberFormat="1" applyFont="1" applyFill="1" applyBorder="1" applyAlignment="1">
      <alignment horizontal="center" vertical="center" wrapText="1"/>
    </xf>
    <xf numFmtId="0" fontId="25" fillId="5" borderId="11" xfId="5" applyFont="1" applyFill="1" applyBorder="1" applyAlignment="1">
      <alignment horizontal="center" vertical="center" wrapText="1"/>
    </xf>
    <xf numFmtId="0" fontId="25" fillId="5" borderId="10" xfId="5" applyFont="1" applyFill="1" applyBorder="1" applyAlignment="1">
      <alignment horizontal="center" vertical="center"/>
    </xf>
    <xf numFmtId="49" fontId="25" fillId="7" borderId="11" xfId="5" applyNumberFormat="1" applyFont="1" applyFill="1" applyBorder="1" applyAlignment="1">
      <alignment horizontal="center" vertical="center" wrapText="1"/>
    </xf>
    <xf numFmtId="49" fontId="25" fillId="7" borderId="10" xfId="5" applyNumberFormat="1" applyFont="1" applyFill="1" applyBorder="1" applyAlignment="1">
      <alignment horizontal="center" vertical="center" wrapText="1"/>
    </xf>
  </cellXfs>
  <cellStyles count="8">
    <cellStyle name="Comma" xfId="1" builtinId="3"/>
    <cellStyle name="Normal" xfId="0" builtinId="0"/>
    <cellStyle name="Normal 3" xfId="7" xr:uid="{EDB77042-6A79-433F-B33F-747AA979A361}"/>
    <cellStyle name="Normal_Anexa F 140 146 10.07" xfId="5" xr:uid="{D7D4FFE2-FA64-4291-B6CF-5A2FC95926CA}"/>
    <cellStyle name="Normal_F 07" xfId="3" xr:uid="{6ACC6897-CB4F-45B1-90CF-9C528DCD93AA}"/>
    <cellStyle name="Normal_mach03" xfId="4" xr:uid="{60EAD541-04CE-4D9C-AA00-F9CAF5EE19F6}"/>
    <cellStyle name="Normal_mach31" xfId="2" xr:uid="{9B07B357-D164-4841-8F0E-273B247C3436}"/>
    <cellStyle name="Normal_Machete buget 99" xfId="6" xr:uid="{B4883773-A24A-4AF7-9EE6-8706876015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191</xdr:row>
      <xdr:rowOff>0</xdr:rowOff>
    </xdr:from>
    <xdr:to>
      <xdr:col>2</xdr:col>
      <xdr:colOff>19050</xdr:colOff>
      <xdr:row>191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DCFF5AC1-65A8-4706-88BB-FE48D8B29B8B}"/>
            </a:ext>
          </a:extLst>
        </xdr:cNvPr>
        <xdr:cNvSpPr>
          <a:spLocks/>
        </xdr:cNvSpPr>
      </xdr:nvSpPr>
      <xdr:spPr bwMode="auto">
        <a:xfrm>
          <a:off x="3562350" y="191547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203</xdr:row>
      <xdr:rowOff>0</xdr:rowOff>
    </xdr:from>
    <xdr:to>
      <xdr:col>2</xdr:col>
      <xdr:colOff>19050</xdr:colOff>
      <xdr:row>203</xdr:row>
      <xdr:rowOff>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8AB8A654-038C-482B-A9BA-0323F8F40C96}"/>
            </a:ext>
          </a:extLst>
        </xdr:cNvPr>
        <xdr:cNvSpPr>
          <a:spLocks/>
        </xdr:cNvSpPr>
      </xdr:nvSpPr>
      <xdr:spPr bwMode="auto">
        <a:xfrm>
          <a:off x="3562350" y="198691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203</xdr:row>
      <xdr:rowOff>0</xdr:rowOff>
    </xdr:from>
    <xdr:to>
      <xdr:col>2</xdr:col>
      <xdr:colOff>19050</xdr:colOff>
      <xdr:row>203</xdr:row>
      <xdr:rowOff>0</xdr:rowOff>
    </xdr:to>
    <xdr:sp macro="" textlink="">
      <xdr:nvSpPr>
        <xdr:cNvPr id="4" name="AutoShape 6">
          <a:extLst>
            <a:ext uri="{FF2B5EF4-FFF2-40B4-BE49-F238E27FC236}">
              <a16:creationId xmlns:a16="http://schemas.microsoft.com/office/drawing/2014/main" id="{DE6F444A-D15C-40A1-9020-EE0FBD5CC8ED}"/>
            </a:ext>
          </a:extLst>
        </xdr:cNvPr>
        <xdr:cNvSpPr>
          <a:spLocks/>
        </xdr:cNvSpPr>
      </xdr:nvSpPr>
      <xdr:spPr bwMode="auto">
        <a:xfrm>
          <a:off x="3562350" y="198691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BUGETE\BUGET%202026\1%2002-%2051,54,55,70,83,84%20IV%202025.xls" TargetMode="External"/><Relationship Id="rId1" Type="http://schemas.openxmlformats.org/officeDocument/2006/relationships/externalLinkPath" Target="/BUGETE/BUGET%202026/1%2002-%2051,54,55,70,83,84%20IV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larificari"/>
      <sheetName val="agregat"/>
      <sheetName val="titluri"/>
      <sheetName val="13MFP"/>
      <sheetName val="13+verif"/>
      <sheetName val="51.1"/>
      <sheetName val="51,035"/>
      <sheetName val="51"/>
      <sheetName val="54.1"/>
      <sheetName val="Alegeri"/>
      <sheetName val="54"/>
      <sheetName val="55.1"/>
      <sheetName val="55"/>
      <sheetName val="POL"/>
      <sheetName val="S.S.U."/>
      <sheetName val="61,58"/>
      <sheetName val="61"/>
      <sheetName val="66,08"/>
      <sheetName val="66.50"/>
      <sheetName val="66.SPAS"/>
      <sheetName val="66"/>
      <sheetName val="Muzeu"/>
      <sheetName val="67.03.14"/>
      <sheetName val="67.05.01"/>
      <sheetName val="67,03,02"/>
      <sheetName val="ZV"/>
      <sheetName val="67,03,04+P Teatru"/>
      <sheetName val="67.02.06"/>
      <sheetName val="67.03.30"/>
      <sheetName val="67,58,60"/>
      <sheetName val="67.50"/>
      <sheetName val="67"/>
      <sheetName val="66+68"/>
      <sheetName val="SPAS"/>
      <sheetName val="68-58Spas"/>
      <sheetName val="68-06"/>
      <sheetName val="asistati"/>
      <sheetName val="Prim+SPAS"/>
      <sheetName val="68"/>
      <sheetName val="70,03,30,bl"/>
      <sheetName val="70,05,01"/>
      <sheetName val="70,06"/>
      <sheetName val="70,50T"/>
      <sheetName val="70,50,,C.N.-W"/>
      <sheetName val="70.50. 45VECHI"/>
      <sheetName val="70,50 UAT55+."/>
      <sheetName val="70"/>
      <sheetName val="74,03"/>
      <sheetName val="74,05,01"/>
      <sheetName val="74,074"/>
      <sheetName val="74"/>
      <sheetName val="83.1"/>
      <sheetName val="83"/>
      <sheetName val="84 term  (2)"/>
      <sheetName val="84 pasarela+Crinu"/>
      <sheetName val="84,03,01"/>
      <sheetName val="84,03,02"/>
      <sheetName val="84,03,03"/>
      <sheetName val="84,50"/>
      <sheetName val="8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B5" t="str">
            <v>la data de  31.12.2025</v>
          </cell>
        </row>
        <row r="8">
          <cell r="C8" t="str">
            <v>Cod indica tor</v>
          </cell>
          <cell r="D8" t="str">
            <v>Credite de angajament initiale</v>
          </cell>
          <cell r="E8" t="str">
            <v>Credite de angajament  finale</v>
          </cell>
          <cell r="F8" t="str">
            <v xml:space="preserve">Credite  bugetare  initiale </v>
          </cell>
          <cell r="G8" t="str">
            <v>Credite bugetare finale</v>
          </cell>
          <cell r="H8" t="str">
            <v>Angajamente 
bugetare</v>
          </cell>
          <cell r="I8" t="str">
            <v>Angajamente 
legale</v>
          </cell>
          <cell r="J8" t="str">
            <v>Plati 
efectuate</v>
          </cell>
          <cell r="K8" t="str">
            <v>Angajamente 
legale de platit</v>
          </cell>
          <cell r="L8" t="str">
            <v>Cheltuieli efective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5"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3700</v>
          </cell>
        </row>
        <row r="22"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93156</v>
          </cell>
        </row>
        <row r="28">
          <cell r="R28">
            <v>140545</v>
          </cell>
        </row>
        <row r="34"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74918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138129</v>
          </cell>
        </row>
        <row r="45">
          <cell r="R45">
            <v>49222</v>
          </cell>
        </row>
        <row r="46">
          <cell r="R46">
            <v>75090</v>
          </cell>
        </row>
        <row r="52"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8">
          <cell r="L58">
            <v>2488167</v>
          </cell>
          <cell r="R58">
            <v>2380</v>
          </cell>
        </row>
        <row r="59">
          <cell r="L59">
            <v>465703</v>
          </cell>
        </row>
        <row r="61">
          <cell r="M61">
            <v>2480167</v>
          </cell>
          <cell r="N61">
            <v>79905</v>
          </cell>
          <cell r="O61">
            <v>79905</v>
          </cell>
          <cell r="P61">
            <v>79905</v>
          </cell>
          <cell r="Q61">
            <v>0</v>
          </cell>
          <cell r="R61">
            <v>0</v>
          </cell>
        </row>
        <row r="63">
          <cell r="M63">
            <v>473703</v>
          </cell>
          <cell r="N63">
            <v>16780</v>
          </cell>
          <cell r="O63">
            <v>16780</v>
          </cell>
          <cell r="P63">
            <v>16780</v>
          </cell>
          <cell r="Q63">
            <v>0</v>
          </cell>
          <cell r="R63">
            <v>0</v>
          </cell>
        </row>
        <row r="67">
          <cell r="L67">
            <v>2325200</v>
          </cell>
          <cell r="R67">
            <v>1388</v>
          </cell>
        </row>
        <row r="68">
          <cell r="L68">
            <v>10000</v>
          </cell>
        </row>
        <row r="69">
          <cell r="L69">
            <v>441800</v>
          </cell>
        </row>
        <row r="70">
          <cell r="L70">
            <v>0</v>
          </cell>
          <cell r="M70">
            <v>2392850</v>
          </cell>
          <cell r="N70">
            <v>63214</v>
          </cell>
          <cell r="O70">
            <v>63214</v>
          </cell>
          <cell r="P70">
            <v>63214</v>
          </cell>
          <cell r="Q70">
            <v>0</v>
          </cell>
          <cell r="R70">
            <v>0</v>
          </cell>
        </row>
        <row r="71">
          <cell r="L71">
            <v>0</v>
          </cell>
          <cell r="M71">
            <v>10000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</row>
        <row r="72">
          <cell r="L72">
            <v>0</v>
          </cell>
          <cell r="M72">
            <v>454550</v>
          </cell>
          <cell r="N72">
            <v>12011</v>
          </cell>
          <cell r="O72">
            <v>12011</v>
          </cell>
          <cell r="P72">
            <v>12011</v>
          </cell>
          <cell r="Q72">
            <v>0</v>
          </cell>
          <cell r="R72">
            <v>0</v>
          </cell>
        </row>
        <row r="76">
          <cell r="L76">
            <v>2491300</v>
          </cell>
          <cell r="R76">
            <v>2380</v>
          </cell>
        </row>
        <row r="77">
          <cell r="L77">
            <v>54100</v>
          </cell>
        </row>
        <row r="78">
          <cell r="L78">
            <v>473300</v>
          </cell>
        </row>
        <row r="79">
          <cell r="M79">
            <v>2491300</v>
          </cell>
          <cell r="N79">
            <v>2236608</v>
          </cell>
          <cell r="O79">
            <v>2236608</v>
          </cell>
          <cell r="P79">
            <v>2236608</v>
          </cell>
          <cell r="Q79">
            <v>0</v>
          </cell>
          <cell r="R79">
            <v>500</v>
          </cell>
        </row>
        <row r="80">
          <cell r="M80">
            <v>54100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</row>
        <row r="81">
          <cell r="M81">
            <v>473300</v>
          </cell>
          <cell r="N81">
            <v>427649</v>
          </cell>
          <cell r="O81">
            <v>427649</v>
          </cell>
          <cell r="P81">
            <v>427649</v>
          </cell>
          <cell r="Q81">
            <v>0</v>
          </cell>
          <cell r="R81">
            <v>105</v>
          </cell>
        </row>
        <row r="85">
          <cell r="L85">
            <v>3936600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2380</v>
          </cell>
        </row>
        <row r="86">
          <cell r="L86">
            <v>580600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</row>
        <row r="87">
          <cell r="L87">
            <v>747900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</row>
        <row r="88">
          <cell r="M88">
            <v>4424454</v>
          </cell>
          <cell r="N88">
            <v>2107908</v>
          </cell>
          <cell r="O88">
            <v>2107908</v>
          </cell>
          <cell r="P88">
            <v>2107908</v>
          </cell>
          <cell r="Q88">
            <v>0</v>
          </cell>
        </row>
        <row r="90">
          <cell r="M90">
            <v>840646</v>
          </cell>
          <cell r="N90">
            <v>400963</v>
          </cell>
          <cell r="O90">
            <v>400963</v>
          </cell>
          <cell r="P90">
            <v>400963</v>
          </cell>
          <cell r="Q90">
            <v>0</v>
          </cell>
          <cell r="R90">
            <v>0</v>
          </cell>
        </row>
        <row r="95">
          <cell r="L95">
            <v>1549681</v>
          </cell>
          <cell r="R95">
            <v>2964</v>
          </cell>
        </row>
        <row r="97">
          <cell r="L97">
            <v>294439</v>
          </cell>
        </row>
        <row r="98">
          <cell r="M98">
            <v>2190130</v>
          </cell>
          <cell r="N98">
            <v>1978487</v>
          </cell>
          <cell r="O98">
            <v>1978487</v>
          </cell>
          <cell r="P98">
            <v>1978487</v>
          </cell>
        </row>
        <row r="100">
          <cell r="M100">
            <v>416125</v>
          </cell>
          <cell r="N100">
            <v>383020</v>
          </cell>
          <cell r="O100">
            <v>383020</v>
          </cell>
          <cell r="P100">
            <v>383020</v>
          </cell>
        </row>
        <row r="105">
          <cell r="L105">
            <v>2400100</v>
          </cell>
          <cell r="R105">
            <v>1190</v>
          </cell>
        </row>
        <row r="107">
          <cell r="L107">
            <v>451800</v>
          </cell>
        </row>
        <row r="108">
          <cell r="M108">
            <v>2840600</v>
          </cell>
          <cell r="N108">
            <v>1708427</v>
          </cell>
          <cell r="O108">
            <v>1708427</v>
          </cell>
          <cell r="P108">
            <v>1708427</v>
          </cell>
        </row>
        <row r="110">
          <cell r="M110">
            <v>519400</v>
          </cell>
          <cell r="N110">
            <v>336964</v>
          </cell>
          <cell r="O110">
            <v>336964</v>
          </cell>
          <cell r="P110">
            <v>336964</v>
          </cell>
        </row>
        <row r="115">
          <cell r="L115">
            <v>6200000</v>
          </cell>
          <cell r="R115">
            <v>2916</v>
          </cell>
        </row>
        <row r="117">
          <cell r="L117">
            <v>463800</v>
          </cell>
        </row>
        <row r="118">
          <cell r="M118">
            <v>4820000</v>
          </cell>
          <cell r="N118">
            <v>1723272</v>
          </cell>
          <cell r="O118">
            <v>1723272</v>
          </cell>
          <cell r="P118">
            <v>1723272</v>
          </cell>
        </row>
        <row r="120">
          <cell r="M120">
            <v>1009000</v>
          </cell>
          <cell r="N120">
            <v>361593</v>
          </cell>
          <cell r="O120">
            <v>361593</v>
          </cell>
          <cell r="P120">
            <v>361593</v>
          </cell>
        </row>
        <row r="125">
          <cell r="L125">
            <v>1732300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8354</v>
          </cell>
        </row>
        <row r="126">
          <cell r="L126">
            <v>1100800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</row>
        <row r="127">
          <cell r="L127">
            <v>329100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</row>
        <row r="128">
          <cell r="L128">
            <v>0</v>
          </cell>
          <cell r="M128">
            <v>1732300</v>
          </cell>
          <cell r="N128">
            <v>1529163</v>
          </cell>
          <cell r="O128">
            <v>1529163</v>
          </cell>
          <cell r="P128">
            <v>1529163</v>
          </cell>
          <cell r="Q128">
            <v>0</v>
          </cell>
          <cell r="R128">
            <v>0</v>
          </cell>
        </row>
        <row r="129">
          <cell r="L129">
            <v>0</v>
          </cell>
          <cell r="M129">
            <v>10200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</row>
        <row r="130">
          <cell r="L130">
            <v>0</v>
          </cell>
          <cell r="M130">
            <v>329100</v>
          </cell>
          <cell r="N130">
            <v>295077</v>
          </cell>
          <cell r="O130">
            <v>295077</v>
          </cell>
          <cell r="P130">
            <v>295077</v>
          </cell>
          <cell r="Q130">
            <v>0</v>
          </cell>
          <cell r="R130">
            <v>0</v>
          </cell>
        </row>
        <row r="135">
          <cell r="L135">
            <v>3339000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2578</v>
          </cell>
        </row>
        <row r="136">
          <cell r="L136">
            <v>1156260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</row>
        <row r="137">
          <cell r="L137">
            <v>634440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</row>
        <row r="138">
          <cell r="L138">
            <v>0</v>
          </cell>
          <cell r="M138">
            <v>3339000</v>
          </cell>
          <cell r="N138">
            <v>2132425</v>
          </cell>
          <cell r="O138">
            <v>2132425</v>
          </cell>
          <cell r="P138">
            <v>2132425</v>
          </cell>
          <cell r="Q138">
            <v>0</v>
          </cell>
          <cell r="R138">
            <v>0</v>
          </cell>
        </row>
        <row r="139">
          <cell r="L139">
            <v>0</v>
          </cell>
          <cell r="M139">
            <v>1156260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</row>
        <row r="140">
          <cell r="L140">
            <v>0</v>
          </cell>
          <cell r="M140">
            <v>634440</v>
          </cell>
          <cell r="N140">
            <v>405161</v>
          </cell>
          <cell r="O140">
            <v>405161</v>
          </cell>
          <cell r="P140">
            <v>405161</v>
          </cell>
          <cell r="Q140">
            <v>0</v>
          </cell>
          <cell r="R140">
            <v>0</v>
          </cell>
        </row>
        <row r="145">
          <cell r="L145">
            <v>2276050</v>
          </cell>
          <cell r="R145">
            <v>3887</v>
          </cell>
        </row>
        <row r="147">
          <cell r="L147">
            <v>432450</v>
          </cell>
        </row>
        <row r="148">
          <cell r="M148">
            <v>2087934</v>
          </cell>
          <cell r="N148">
            <v>1005349</v>
          </cell>
          <cell r="O148">
            <v>1005349</v>
          </cell>
          <cell r="P148">
            <v>1005349</v>
          </cell>
        </row>
        <row r="149">
          <cell r="M149">
            <v>438466</v>
          </cell>
          <cell r="N149">
            <v>210829</v>
          </cell>
          <cell r="O149">
            <v>210829</v>
          </cell>
          <cell r="P149">
            <v>210829</v>
          </cell>
        </row>
        <row r="155">
          <cell r="L155">
            <v>569200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5766</v>
          </cell>
        </row>
        <row r="156">
          <cell r="L156">
            <v>47100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</row>
        <row r="157">
          <cell r="L157">
            <v>108200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</row>
        <row r="158">
          <cell r="L158">
            <v>0</v>
          </cell>
          <cell r="M158">
            <v>569200</v>
          </cell>
          <cell r="N158">
            <v>501125</v>
          </cell>
          <cell r="O158">
            <v>501125</v>
          </cell>
          <cell r="P158">
            <v>501125</v>
          </cell>
          <cell r="Q158">
            <v>0</v>
          </cell>
          <cell r="R158">
            <v>500</v>
          </cell>
        </row>
        <row r="159">
          <cell r="L159">
            <v>0</v>
          </cell>
          <cell r="M159">
            <v>47100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</row>
        <row r="160">
          <cell r="L160">
            <v>0</v>
          </cell>
          <cell r="M160">
            <v>108200</v>
          </cell>
          <cell r="N160">
            <v>95696</v>
          </cell>
          <cell r="O160">
            <v>95696</v>
          </cell>
          <cell r="P160">
            <v>95696</v>
          </cell>
          <cell r="Q160">
            <v>0</v>
          </cell>
          <cell r="R160">
            <v>105</v>
          </cell>
        </row>
        <row r="165">
          <cell r="L165">
            <v>1482276</v>
          </cell>
          <cell r="R165">
            <v>2380</v>
          </cell>
        </row>
        <row r="167">
          <cell r="L167">
            <v>274634</v>
          </cell>
        </row>
        <row r="168">
          <cell r="M168">
            <v>1469806</v>
          </cell>
          <cell r="N168">
            <v>349507</v>
          </cell>
          <cell r="O168">
            <v>349507</v>
          </cell>
          <cell r="P168">
            <v>349507</v>
          </cell>
        </row>
        <row r="170">
          <cell r="M170">
            <v>281104</v>
          </cell>
          <cell r="N170">
            <v>68297</v>
          </cell>
          <cell r="O170">
            <v>68297</v>
          </cell>
          <cell r="P170">
            <v>68297</v>
          </cell>
        </row>
        <row r="176">
          <cell r="L176">
            <v>4435000</v>
          </cell>
          <cell r="R176">
            <v>1388</v>
          </cell>
        </row>
        <row r="178">
          <cell r="L178">
            <v>840000</v>
          </cell>
        </row>
        <row r="179">
          <cell r="M179">
            <v>4435000</v>
          </cell>
          <cell r="N179">
            <v>3167106</v>
          </cell>
          <cell r="O179">
            <v>3167106</v>
          </cell>
          <cell r="P179">
            <v>3167106</v>
          </cell>
          <cell r="Q179">
            <v>0</v>
          </cell>
          <cell r="R179">
            <v>0</v>
          </cell>
        </row>
        <row r="181">
          <cell r="M181">
            <v>840000</v>
          </cell>
          <cell r="N181">
            <v>662354</v>
          </cell>
          <cell r="O181">
            <v>662354</v>
          </cell>
          <cell r="P181">
            <v>662354</v>
          </cell>
          <cell r="Q181">
            <v>0</v>
          </cell>
          <cell r="R181">
            <v>0</v>
          </cell>
        </row>
      </sheetData>
      <sheetData sheetId="40">
        <row r="12">
          <cell r="L12">
            <v>7300000</v>
          </cell>
          <cell r="M12">
            <v>7300000</v>
          </cell>
          <cell r="N12">
            <v>3900000</v>
          </cell>
          <cell r="O12">
            <v>3900000</v>
          </cell>
          <cell r="P12">
            <v>3900000</v>
          </cell>
          <cell r="Q12">
            <v>0</v>
          </cell>
          <cell r="R12">
            <v>0</v>
          </cell>
        </row>
        <row r="15">
          <cell r="L15">
            <v>200000</v>
          </cell>
          <cell r="M15">
            <v>200000</v>
          </cell>
          <cell r="N15">
            <v>100000</v>
          </cell>
          <cell r="O15">
            <v>100000</v>
          </cell>
          <cell r="P15">
            <v>100000</v>
          </cell>
          <cell r="Q15">
            <v>0</v>
          </cell>
          <cell r="R15">
            <v>100000</v>
          </cell>
        </row>
        <row r="19">
          <cell r="L19">
            <v>2835000</v>
          </cell>
          <cell r="M19">
            <v>2697972</v>
          </cell>
          <cell r="N19">
            <v>2697046</v>
          </cell>
          <cell r="O19">
            <v>2697046</v>
          </cell>
          <cell r="P19">
            <v>2697046</v>
          </cell>
          <cell r="Q19">
            <v>0</v>
          </cell>
          <cell r="R19">
            <v>125832</v>
          </cell>
        </row>
        <row r="25">
          <cell r="L25">
            <v>106700</v>
          </cell>
          <cell r="M25">
            <v>106700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</row>
        <row r="30">
          <cell r="L30">
            <v>2000</v>
          </cell>
          <cell r="M30">
            <v>218600</v>
          </cell>
          <cell r="N30">
            <v>5597</v>
          </cell>
          <cell r="O30">
            <v>5597</v>
          </cell>
          <cell r="P30">
            <v>5597</v>
          </cell>
        </row>
        <row r="32">
          <cell r="L32">
            <v>24700000</v>
          </cell>
          <cell r="M32">
            <v>24700000</v>
          </cell>
          <cell r="N32">
            <v>23953557</v>
          </cell>
          <cell r="O32">
            <v>23953557</v>
          </cell>
          <cell r="P32">
            <v>23953557</v>
          </cell>
          <cell r="R32">
            <v>1083</v>
          </cell>
        </row>
      </sheetData>
      <sheetData sheetId="41">
        <row r="14">
          <cell r="L14">
            <v>8000000</v>
          </cell>
          <cell r="M14">
            <v>9540000</v>
          </cell>
          <cell r="N14">
            <v>9518515</v>
          </cell>
          <cell r="P14">
            <v>9518515</v>
          </cell>
          <cell r="Q14">
            <v>0</v>
          </cell>
          <cell r="R14">
            <v>9518515</v>
          </cell>
        </row>
        <row r="17">
          <cell r="M17">
            <v>0</v>
          </cell>
          <cell r="P17">
            <v>0</v>
          </cell>
        </row>
        <row r="23">
          <cell r="L23">
            <v>2498500</v>
          </cell>
          <cell r="M23">
            <v>2326500</v>
          </cell>
          <cell r="N23">
            <v>2276454</v>
          </cell>
          <cell r="O23">
            <v>2276454</v>
          </cell>
          <cell r="P23">
            <v>2276454</v>
          </cell>
          <cell r="Q23">
            <v>0</v>
          </cell>
          <cell r="R23">
            <v>2405661</v>
          </cell>
        </row>
        <row r="24">
          <cell r="L24">
            <v>4922820</v>
          </cell>
          <cell r="M24">
            <v>0</v>
          </cell>
          <cell r="O24">
            <v>0</v>
          </cell>
          <cell r="P24">
            <v>0</v>
          </cell>
          <cell r="Q24">
            <v>0</v>
          </cell>
          <cell r="R24">
            <v>731333</v>
          </cell>
        </row>
        <row r="25">
          <cell r="L25">
            <v>225000</v>
          </cell>
          <cell r="M25">
            <v>422000</v>
          </cell>
          <cell r="N25">
            <v>419464</v>
          </cell>
          <cell r="O25">
            <v>419464</v>
          </cell>
          <cell r="P25">
            <v>419464</v>
          </cell>
          <cell r="Q25">
            <v>0</v>
          </cell>
          <cell r="R25">
            <v>94421</v>
          </cell>
        </row>
        <row r="27">
          <cell r="M27">
            <v>0</v>
          </cell>
          <cell r="N27">
            <v>0</v>
          </cell>
          <cell r="O27">
            <v>0</v>
          </cell>
          <cell r="P27">
            <v>0</v>
          </cell>
        </row>
      </sheetData>
      <sheetData sheetId="42">
        <row r="13">
          <cell r="L13">
            <v>1000</v>
          </cell>
          <cell r="M13">
            <v>1000</v>
          </cell>
          <cell r="N13">
            <v>0</v>
          </cell>
          <cell r="P13">
            <v>0</v>
          </cell>
          <cell r="Q13">
            <v>0</v>
          </cell>
          <cell r="R13">
            <v>0</v>
          </cell>
        </row>
        <row r="14">
          <cell r="L14">
            <v>10000</v>
          </cell>
          <cell r="M14">
            <v>10000</v>
          </cell>
          <cell r="N14">
            <v>7251</v>
          </cell>
          <cell r="P14">
            <v>7251</v>
          </cell>
          <cell r="Q14">
            <v>0</v>
          </cell>
          <cell r="R14">
            <v>7251</v>
          </cell>
        </row>
        <row r="15">
          <cell r="L15">
            <v>1400000</v>
          </cell>
          <cell r="M15">
            <v>2400000</v>
          </cell>
          <cell r="N15">
            <v>2348949</v>
          </cell>
          <cell r="P15">
            <v>2348949</v>
          </cell>
          <cell r="Q15">
            <v>0</v>
          </cell>
          <cell r="R15">
            <v>2343156</v>
          </cell>
        </row>
        <row r="16">
          <cell r="L16">
            <v>6000000</v>
          </cell>
          <cell r="M16">
            <v>5240000</v>
          </cell>
          <cell r="N16">
            <v>5190205</v>
          </cell>
          <cell r="P16">
            <v>5190205</v>
          </cell>
          <cell r="Q16">
            <v>0</v>
          </cell>
          <cell r="R16">
            <v>5128148</v>
          </cell>
        </row>
        <row r="17">
          <cell r="L17">
            <v>10000</v>
          </cell>
          <cell r="M17">
            <v>20000</v>
          </cell>
          <cell r="N17">
            <v>17945</v>
          </cell>
          <cell r="P17">
            <v>17945</v>
          </cell>
          <cell r="Q17">
            <v>0</v>
          </cell>
          <cell r="R17">
            <v>17945</v>
          </cell>
        </row>
        <row r="18">
          <cell r="L18">
            <v>450000</v>
          </cell>
          <cell r="M18">
            <v>200000</v>
          </cell>
          <cell r="N18">
            <v>159501</v>
          </cell>
          <cell r="P18">
            <v>159501</v>
          </cell>
          <cell r="Q18">
            <v>0</v>
          </cell>
          <cell r="R18">
            <v>159501</v>
          </cell>
        </row>
        <row r="19">
          <cell r="L19">
            <v>175000</v>
          </cell>
          <cell r="M19">
            <v>195000</v>
          </cell>
          <cell r="N19">
            <v>164411</v>
          </cell>
          <cell r="P19">
            <v>164411</v>
          </cell>
          <cell r="Q19">
            <v>0</v>
          </cell>
          <cell r="R19">
            <v>165746</v>
          </cell>
        </row>
        <row r="20">
          <cell r="L20">
            <v>850000</v>
          </cell>
          <cell r="M20">
            <v>750000</v>
          </cell>
          <cell r="N20">
            <v>715542</v>
          </cell>
          <cell r="P20">
            <v>715542</v>
          </cell>
          <cell r="Q20">
            <v>0</v>
          </cell>
          <cell r="R20">
            <v>722665</v>
          </cell>
        </row>
        <row r="21">
          <cell r="L21">
            <v>4400000</v>
          </cell>
          <cell r="M21">
            <v>4445000</v>
          </cell>
          <cell r="N21">
            <v>4442150</v>
          </cell>
          <cell r="O21">
            <v>4442150</v>
          </cell>
          <cell r="P21">
            <v>4442150</v>
          </cell>
          <cell r="Q21">
            <v>0</v>
          </cell>
          <cell r="R21">
            <v>4442150</v>
          </cell>
        </row>
        <row r="23">
          <cell r="L23">
            <v>0</v>
          </cell>
          <cell r="M23">
            <v>0</v>
          </cell>
          <cell r="N23">
            <v>0</v>
          </cell>
          <cell r="P23">
            <v>0</v>
          </cell>
          <cell r="Q23">
            <v>0</v>
          </cell>
          <cell r="R23">
            <v>0</v>
          </cell>
        </row>
        <row r="24">
          <cell r="L24">
            <v>0</v>
          </cell>
          <cell r="M24">
            <v>0</v>
          </cell>
          <cell r="N24">
            <v>0</v>
          </cell>
          <cell r="P24">
            <v>0</v>
          </cell>
          <cell r="Q24">
            <v>0</v>
          </cell>
          <cell r="R24">
            <v>0</v>
          </cell>
        </row>
        <row r="26">
          <cell r="L26">
            <v>10000</v>
          </cell>
          <cell r="M26">
            <v>143000</v>
          </cell>
          <cell r="N26">
            <v>133449</v>
          </cell>
          <cell r="O26">
            <v>133449</v>
          </cell>
          <cell r="P26">
            <v>133449</v>
          </cell>
          <cell r="Q26">
            <v>0</v>
          </cell>
          <cell r="R26">
            <v>16413</v>
          </cell>
        </row>
        <row r="27">
          <cell r="L27">
            <v>700000</v>
          </cell>
          <cell r="M27">
            <v>164000</v>
          </cell>
          <cell r="N27">
            <v>149871</v>
          </cell>
          <cell r="O27">
            <v>149871</v>
          </cell>
          <cell r="P27">
            <v>149871</v>
          </cell>
          <cell r="Q27">
            <v>0</v>
          </cell>
          <cell r="R27">
            <v>380294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</row>
        <row r="30">
          <cell r="L30">
            <v>45000</v>
          </cell>
          <cell r="M30">
            <v>60000</v>
          </cell>
          <cell r="N30">
            <v>54217</v>
          </cell>
          <cell r="O30">
            <v>54217</v>
          </cell>
          <cell r="P30">
            <v>54217</v>
          </cell>
          <cell r="Q30">
            <v>0</v>
          </cell>
          <cell r="R30">
            <v>54217</v>
          </cell>
        </row>
        <row r="31">
          <cell r="L31">
            <v>52000</v>
          </cell>
          <cell r="M31">
            <v>72000</v>
          </cell>
          <cell r="N31">
            <v>64077</v>
          </cell>
          <cell r="O31">
            <v>64077</v>
          </cell>
          <cell r="P31">
            <v>64077</v>
          </cell>
          <cell r="Q31">
            <v>0</v>
          </cell>
          <cell r="R31">
            <v>64077</v>
          </cell>
        </row>
        <row r="32">
          <cell r="L32">
            <v>2885000</v>
          </cell>
          <cell r="M32">
            <v>5020000</v>
          </cell>
          <cell r="N32">
            <v>4982362</v>
          </cell>
          <cell r="O32">
            <v>4982362</v>
          </cell>
          <cell r="P32">
            <v>4982362</v>
          </cell>
          <cell r="Q32">
            <v>0</v>
          </cell>
          <cell r="R32">
            <v>5142530</v>
          </cell>
        </row>
        <row r="33">
          <cell r="M33">
            <v>6000</v>
          </cell>
          <cell r="N33">
            <v>6000</v>
          </cell>
          <cell r="O33">
            <v>6000</v>
          </cell>
          <cell r="P33">
            <v>6000</v>
          </cell>
          <cell r="R33">
            <v>6000</v>
          </cell>
        </row>
        <row r="38">
          <cell r="L38">
            <v>1660000</v>
          </cell>
          <cell r="M38">
            <v>1338028</v>
          </cell>
          <cell r="N38">
            <v>1338027</v>
          </cell>
          <cell r="O38">
            <v>1338027</v>
          </cell>
          <cell r="P38">
            <v>1338027</v>
          </cell>
          <cell r="Q38">
            <v>0</v>
          </cell>
          <cell r="R38">
            <v>0</v>
          </cell>
        </row>
        <row r="41">
          <cell r="L41">
            <v>-511</v>
          </cell>
          <cell r="M41">
            <v>-3134</v>
          </cell>
          <cell r="P41">
            <v>-6163</v>
          </cell>
        </row>
        <row r="45">
          <cell r="J45">
            <v>0</v>
          </cell>
          <cell r="K45">
            <v>0</v>
          </cell>
        </row>
        <row r="46"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227711</v>
          </cell>
        </row>
        <row r="48">
          <cell r="Q48">
            <v>0</v>
          </cell>
        </row>
        <row r="49">
          <cell r="Q49">
            <v>0</v>
          </cell>
        </row>
        <row r="52">
          <cell r="Q52">
            <v>0</v>
          </cell>
        </row>
        <row r="53">
          <cell r="Q53">
            <v>0</v>
          </cell>
        </row>
        <row r="55">
          <cell r="Q55">
            <v>0</v>
          </cell>
        </row>
        <row r="56">
          <cell r="Q56">
            <v>0</v>
          </cell>
        </row>
        <row r="60">
          <cell r="L60">
            <v>11703500</v>
          </cell>
          <cell r="M60">
            <v>14462455</v>
          </cell>
          <cell r="N60">
            <v>14449452</v>
          </cell>
          <cell r="O60">
            <v>14449452</v>
          </cell>
          <cell r="P60">
            <v>14449452</v>
          </cell>
          <cell r="Q60">
            <v>0</v>
          </cell>
          <cell r="R60">
            <v>142395</v>
          </cell>
        </row>
        <row r="61">
          <cell r="L61">
            <v>1553900</v>
          </cell>
          <cell r="M61">
            <v>1034600</v>
          </cell>
          <cell r="N61">
            <v>978383</v>
          </cell>
          <cell r="O61">
            <v>978383</v>
          </cell>
          <cell r="P61">
            <v>978383</v>
          </cell>
          <cell r="Q61">
            <v>0</v>
          </cell>
          <cell r="R61">
            <v>107918</v>
          </cell>
        </row>
        <row r="62"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47789</v>
          </cell>
        </row>
        <row r="63">
          <cell r="L63">
            <v>4833690</v>
          </cell>
          <cell r="M63">
            <v>2719740</v>
          </cell>
          <cell r="N63">
            <v>2368743</v>
          </cell>
          <cell r="O63">
            <v>2368743</v>
          </cell>
          <cell r="P63">
            <v>2368743</v>
          </cell>
          <cell r="Q63">
            <v>0</v>
          </cell>
          <cell r="R63">
            <v>5469650</v>
          </cell>
        </row>
        <row r="66">
          <cell r="N66">
            <v>-11829</v>
          </cell>
          <cell r="O66">
            <v>-11829</v>
          </cell>
          <cell r="P66">
            <v>-11829</v>
          </cell>
          <cell r="Q66">
            <v>0</v>
          </cell>
        </row>
      </sheetData>
      <sheetData sheetId="43">
        <row r="12">
          <cell r="L12">
            <v>0</v>
          </cell>
        </row>
        <row r="16">
          <cell r="R16">
            <v>1948</v>
          </cell>
        </row>
        <row r="32">
          <cell r="M32">
            <v>37600</v>
          </cell>
          <cell r="N32">
            <v>74000</v>
          </cell>
          <cell r="O32">
            <v>33660</v>
          </cell>
          <cell r="P32">
            <v>33660</v>
          </cell>
          <cell r="Q32">
            <v>33660</v>
          </cell>
          <cell r="R32">
            <v>0</v>
          </cell>
          <cell r="S32">
            <v>33660</v>
          </cell>
        </row>
        <row r="33">
          <cell r="M33">
            <v>330400</v>
          </cell>
          <cell r="N33">
            <v>476000</v>
          </cell>
          <cell r="O33">
            <v>134642</v>
          </cell>
          <cell r="P33">
            <v>134642</v>
          </cell>
          <cell r="Q33">
            <v>134642</v>
          </cell>
          <cell r="R33">
            <v>0</v>
          </cell>
          <cell r="S33">
            <v>138689</v>
          </cell>
        </row>
      </sheetData>
      <sheetData sheetId="44">
        <row r="18">
          <cell r="R18">
            <v>241192</v>
          </cell>
        </row>
      </sheetData>
      <sheetData sheetId="45">
        <row r="24"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</row>
        <row r="25"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</row>
        <row r="47">
          <cell r="L47">
            <v>1522700</v>
          </cell>
          <cell r="M47">
            <v>1650</v>
          </cell>
        </row>
        <row r="49">
          <cell r="L49">
            <v>289300</v>
          </cell>
          <cell r="M49">
            <v>350</v>
          </cell>
        </row>
        <row r="54">
          <cell r="L54">
            <v>2000</v>
          </cell>
          <cell r="Q54">
            <v>0</v>
          </cell>
        </row>
        <row r="55">
          <cell r="L55">
            <v>10000</v>
          </cell>
          <cell r="Q55">
            <v>0</v>
          </cell>
        </row>
        <row r="65">
          <cell r="L65">
            <v>176650</v>
          </cell>
          <cell r="R65">
            <v>0</v>
          </cell>
        </row>
        <row r="68">
          <cell r="R68">
            <v>1885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5F56A-EAFB-442F-ADC4-58E431D14D31}">
  <sheetPr>
    <tabColor rgb="FFFF0000"/>
  </sheetPr>
  <dimension ref="A1:L320"/>
  <sheetViews>
    <sheetView tabSelected="1" zoomScaleNormal="100" zoomScaleSheetLayoutView="85" workbookViewId="0">
      <selection activeCell="J3" sqref="J3"/>
    </sheetView>
  </sheetViews>
  <sheetFormatPr defaultRowHeight="12.75"/>
  <cols>
    <col min="1" max="1" width="5.140625" style="2" customWidth="1"/>
    <col min="2" max="2" width="48.28515625" style="119" customWidth="1"/>
    <col min="3" max="3" width="8.7109375" style="2" customWidth="1"/>
    <col min="4" max="5" width="13" style="2" customWidth="1"/>
    <col min="6" max="7" width="15.42578125" style="2" customWidth="1"/>
    <col min="8" max="9" width="13.7109375" style="2" customWidth="1"/>
    <col min="10" max="10" width="13" style="2" customWidth="1"/>
    <col min="11" max="11" width="12.28515625" style="2" customWidth="1"/>
    <col min="12" max="12" width="12.85546875" style="2" customWidth="1"/>
    <col min="13" max="228" width="9.140625" style="2"/>
    <col min="229" max="229" width="5.140625" style="2" customWidth="1"/>
    <col min="230" max="230" width="48.28515625" style="2" customWidth="1"/>
    <col min="231" max="231" width="8.7109375" style="2" customWidth="1"/>
    <col min="232" max="233" width="13" style="2" customWidth="1"/>
    <col min="234" max="235" width="15.42578125" style="2" customWidth="1"/>
    <col min="236" max="237" width="13.7109375" style="2" customWidth="1"/>
    <col min="238" max="238" width="13" style="2" customWidth="1"/>
    <col min="239" max="239" width="13.42578125" style="2" customWidth="1"/>
    <col min="240" max="240" width="16.140625" style="2" customWidth="1"/>
    <col min="241" max="241" width="14.85546875" style="2" customWidth="1"/>
    <col min="242" max="242" width="12.42578125" style="2" customWidth="1"/>
    <col min="243" max="243" width="12.85546875" style="2" customWidth="1"/>
    <col min="244" max="245" width="9.140625" style="2"/>
    <col min="246" max="246" width="11.42578125" style="2" bestFit="1" customWidth="1"/>
    <col min="247" max="484" width="9.140625" style="2"/>
    <col min="485" max="485" width="5.140625" style="2" customWidth="1"/>
    <col min="486" max="486" width="48.28515625" style="2" customWidth="1"/>
    <col min="487" max="487" width="8.7109375" style="2" customWidth="1"/>
    <col min="488" max="489" width="13" style="2" customWidth="1"/>
    <col min="490" max="491" width="15.42578125" style="2" customWidth="1"/>
    <col min="492" max="493" width="13.7109375" style="2" customWidth="1"/>
    <col min="494" max="494" width="13" style="2" customWidth="1"/>
    <col min="495" max="495" width="13.42578125" style="2" customWidth="1"/>
    <col min="496" max="496" width="16.140625" style="2" customWidth="1"/>
    <col min="497" max="497" width="14.85546875" style="2" customWidth="1"/>
    <col min="498" max="498" width="12.42578125" style="2" customWidth="1"/>
    <col min="499" max="499" width="12.85546875" style="2" customWidth="1"/>
    <col min="500" max="501" width="9.140625" style="2"/>
    <col min="502" max="502" width="11.42578125" style="2" bestFit="1" customWidth="1"/>
    <col min="503" max="740" width="9.140625" style="2"/>
    <col min="741" max="741" width="5.140625" style="2" customWidth="1"/>
    <col min="742" max="742" width="48.28515625" style="2" customWidth="1"/>
    <col min="743" max="743" width="8.7109375" style="2" customWidth="1"/>
    <col min="744" max="745" width="13" style="2" customWidth="1"/>
    <col min="746" max="747" width="15.42578125" style="2" customWidth="1"/>
    <col min="748" max="749" width="13.7109375" style="2" customWidth="1"/>
    <col min="750" max="750" width="13" style="2" customWidth="1"/>
    <col min="751" max="751" width="13.42578125" style="2" customWidth="1"/>
    <col min="752" max="752" width="16.140625" style="2" customWidth="1"/>
    <col min="753" max="753" width="14.85546875" style="2" customWidth="1"/>
    <col min="754" max="754" width="12.42578125" style="2" customWidth="1"/>
    <col min="755" max="755" width="12.85546875" style="2" customWidth="1"/>
    <col min="756" max="757" width="9.140625" style="2"/>
    <col min="758" max="758" width="11.42578125" style="2" bestFit="1" customWidth="1"/>
    <col min="759" max="996" width="9.140625" style="2"/>
    <col min="997" max="997" width="5.140625" style="2" customWidth="1"/>
    <col min="998" max="998" width="48.28515625" style="2" customWidth="1"/>
    <col min="999" max="999" width="8.7109375" style="2" customWidth="1"/>
    <col min="1000" max="1001" width="13" style="2" customWidth="1"/>
    <col min="1002" max="1003" width="15.42578125" style="2" customWidth="1"/>
    <col min="1004" max="1005" width="13.7109375" style="2" customWidth="1"/>
    <col min="1006" max="1006" width="13" style="2" customWidth="1"/>
    <col min="1007" max="1007" width="13.42578125" style="2" customWidth="1"/>
    <col min="1008" max="1008" width="16.140625" style="2" customWidth="1"/>
    <col min="1009" max="1009" width="14.85546875" style="2" customWidth="1"/>
    <col min="1010" max="1010" width="12.42578125" style="2" customWidth="1"/>
    <col min="1011" max="1011" width="12.85546875" style="2" customWidth="1"/>
    <col min="1012" max="1013" width="9.140625" style="2"/>
    <col min="1014" max="1014" width="11.42578125" style="2" bestFit="1" customWidth="1"/>
    <col min="1015" max="1252" width="9.140625" style="2"/>
    <col min="1253" max="1253" width="5.140625" style="2" customWidth="1"/>
    <col min="1254" max="1254" width="48.28515625" style="2" customWidth="1"/>
    <col min="1255" max="1255" width="8.7109375" style="2" customWidth="1"/>
    <col min="1256" max="1257" width="13" style="2" customWidth="1"/>
    <col min="1258" max="1259" width="15.42578125" style="2" customWidth="1"/>
    <col min="1260" max="1261" width="13.7109375" style="2" customWidth="1"/>
    <col min="1262" max="1262" width="13" style="2" customWidth="1"/>
    <col min="1263" max="1263" width="13.42578125" style="2" customWidth="1"/>
    <col min="1264" max="1264" width="16.140625" style="2" customWidth="1"/>
    <col min="1265" max="1265" width="14.85546875" style="2" customWidth="1"/>
    <col min="1266" max="1266" width="12.42578125" style="2" customWidth="1"/>
    <col min="1267" max="1267" width="12.85546875" style="2" customWidth="1"/>
    <col min="1268" max="1269" width="9.140625" style="2"/>
    <col min="1270" max="1270" width="11.42578125" style="2" bestFit="1" customWidth="1"/>
    <col min="1271" max="1508" width="9.140625" style="2"/>
    <col min="1509" max="1509" width="5.140625" style="2" customWidth="1"/>
    <col min="1510" max="1510" width="48.28515625" style="2" customWidth="1"/>
    <col min="1511" max="1511" width="8.7109375" style="2" customWidth="1"/>
    <col min="1512" max="1513" width="13" style="2" customWidth="1"/>
    <col min="1514" max="1515" width="15.42578125" style="2" customWidth="1"/>
    <col min="1516" max="1517" width="13.7109375" style="2" customWidth="1"/>
    <col min="1518" max="1518" width="13" style="2" customWidth="1"/>
    <col min="1519" max="1519" width="13.42578125" style="2" customWidth="1"/>
    <col min="1520" max="1520" width="16.140625" style="2" customWidth="1"/>
    <col min="1521" max="1521" width="14.85546875" style="2" customWidth="1"/>
    <col min="1522" max="1522" width="12.42578125" style="2" customWidth="1"/>
    <col min="1523" max="1523" width="12.85546875" style="2" customWidth="1"/>
    <col min="1524" max="1525" width="9.140625" style="2"/>
    <col min="1526" max="1526" width="11.42578125" style="2" bestFit="1" customWidth="1"/>
    <col min="1527" max="1764" width="9.140625" style="2"/>
    <col min="1765" max="1765" width="5.140625" style="2" customWidth="1"/>
    <col min="1766" max="1766" width="48.28515625" style="2" customWidth="1"/>
    <col min="1767" max="1767" width="8.7109375" style="2" customWidth="1"/>
    <col min="1768" max="1769" width="13" style="2" customWidth="1"/>
    <col min="1770" max="1771" width="15.42578125" style="2" customWidth="1"/>
    <col min="1772" max="1773" width="13.7109375" style="2" customWidth="1"/>
    <col min="1774" max="1774" width="13" style="2" customWidth="1"/>
    <col min="1775" max="1775" width="13.42578125" style="2" customWidth="1"/>
    <col min="1776" max="1776" width="16.140625" style="2" customWidth="1"/>
    <col min="1777" max="1777" width="14.85546875" style="2" customWidth="1"/>
    <col min="1778" max="1778" width="12.42578125" style="2" customWidth="1"/>
    <col min="1779" max="1779" width="12.85546875" style="2" customWidth="1"/>
    <col min="1780" max="1781" width="9.140625" style="2"/>
    <col min="1782" max="1782" width="11.42578125" style="2" bestFit="1" customWidth="1"/>
    <col min="1783" max="2020" width="9.140625" style="2"/>
    <col min="2021" max="2021" width="5.140625" style="2" customWidth="1"/>
    <col min="2022" max="2022" width="48.28515625" style="2" customWidth="1"/>
    <col min="2023" max="2023" width="8.7109375" style="2" customWidth="1"/>
    <col min="2024" max="2025" width="13" style="2" customWidth="1"/>
    <col min="2026" max="2027" width="15.42578125" style="2" customWidth="1"/>
    <col min="2028" max="2029" width="13.7109375" style="2" customWidth="1"/>
    <col min="2030" max="2030" width="13" style="2" customWidth="1"/>
    <col min="2031" max="2031" width="13.42578125" style="2" customWidth="1"/>
    <col min="2032" max="2032" width="16.140625" style="2" customWidth="1"/>
    <col min="2033" max="2033" width="14.85546875" style="2" customWidth="1"/>
    <col min="2034" max="2034" width="12.42578125" style="2" customWidth="1"/>
    <col min="2035" max="2035" width="12.85546875" style="2" customWidth="1"/>
    <col min="2036" max="2037" width="9.140625" style="2"/>
    <col min="2038" max="2038" width="11.42578125" style="2" bestFit="1" customWidth="1"/>
    <col min="2039" max="2276" width="9.140625" style="2"/>
    <col min="2277" max="2277" width="5.140625" style="2" customWidth="1"/>
    <col min="2278" max="2278" width="48.28515625" style="2" customWidth="1"/>
    <col min="2279" max="2279" width="8.7109375" style="2" customWidth="1"/>
    <col min="2280" max="2281" width="13" style="2" customWidth="1"/>
    <col min="2282" max="2283" width="15.42578125" style="2" customWidth="1"/>
    <col min="2284" max="2285" width="13.7109375" style="2" customWidth="1"/>
    <col min="2286" max="2286" width="13" style="2" customWidth="1"/>
    <col min="2287" max="2287" width="13.42578125" style="2" customWidth="1"/>
    <col min="2288" max="2288" width="16.140625" style="2" customWidth="1"/>
    <col min="2289" max="2289" width="14.85546875" style="2" customWidth="1"/>
    <col min="2290" max="2290" width="12.42578125" style="2" customWidth="1"/>
    <col min="2291" max="2291" width="12.85546875" style="2" customWidth="1"/>
    <col min="2292" max="2293" width="9.140625" style="2"/>
    <col min="2294" max="2294" width="11.42578125" style="2" bestFit="1" customWidth="1"/>
    <col min="2295" max="2532" width="9.140625" style="2"/>
    <col min="2533" max="2533" width="5.140625" style="2" customWidth="1"/>
    <col min="2534" max="2534" width="48.28515625" style="2" customWidth="1"/>
    <col min="2535" max="2535" width="8.7109375" style="2" customWidth="1"/>
    <col min="2536" max="2537" width="13" style="2" customWidth="1"/>
    <col min="2538" max="2539" width="15.42578125" style="2" customWidth="1"/>
    <col min="2540" max="2541" width="13.7109375" style="2" customWidth="1"/>
    <col min="2542" max="2542" width="13" style="2" customWidth="1"/>
    <col min="2543" max="2543" width="13.42578125" style="2" customWidth="1"/>
    <col min="2544" max="2544" width="16.140625" style="2" customWidth="1"/>
    <col min="2545" max="2545" width="14.85546875" style="2" customWidth="1"/>
    <col min="2546" max="2546" width="12.42578125" style="2" customWidth="1"/>
    <col min="2547" max="2547" width="12.85546875" style="2" customWidth="1"/>
    <col min="2548" max="2549" width="9.140625" style="2"/>
    <col min="2550" max="2550" width="11.42578125" style="2" bestFit="1" customWidth="1"/>
    <col min="2551" max="2788" width="9.140625" style="2"/>
    <col min="2789" max="2789" width="5.140625" style="2" customWidth="1"/>
    <col min="2790" max="2790" width="48.28515625" style="2" customWidth="1"/>
    <col min="2791" max="2791" width="8.7109375" style="2" customWidth="1"/>
    <col min="2792" max="2793" width="13" style="2" customWidth="1"/>
    <col min="2794" max="2795" width="15.42578125" style="2" customWidth="1"/>
    <col min="2796" max="2797" width="13.7109375" style="2" customWidth="1"/>
    <col min="2798" max="2798" width="13" style="2" customWidth="1"/>
    <col min="2799" max="2799" width="13.42578125" style="2" customWidth="1"/>
    <col min="2800" max="2800" width="16.140625" style="2" customWidth="1"/>
    <col min="2801" max="2801" width="14.85546875" style="2" customWidth="1"/>
    <col min="2802" max="2802" width="12.42578125" style="2" customWidth="1"/>
    <col min="2803" max="2803" width="12.85546875" style="2" customWidth="1"/>
    <col min="2804" max="2805" width="9.140625" style="2"/>
    <col min="2806" max="2806" width="11.42578125" style="2" bestFit="1" customWidth="1"/>
    <col min="2807" max="3044" width="9.140625" style="2"/>
    <col min="3045" max="3045" width="5.140625" style="2" customWidth="1"/>
    <col min="3046" max="3046" width="48.28515625" style="2" customWidth="1"/>
    <col min="3047" max="3047" width="8.7109375" style="2" customWidth="1"/>
    <col min="3048" max="3049" width="13" style="2" customWidth="1"/>
    <col min="3050" max="3051" width="15.42578125" style="2" customWidth="1"/>
    <col min="3052" max="3053" width="13.7109375" style="2" customWidth="1"/>
    <col min="3054" max="3054" width="13" style="2" customWidth="1"/>
    <col min="3055" max="3055" width="13.42578125" style="2" customWidth="1"/>
    <col min="3056" max="3056" width="16.140625" style="2" customWidth="1"/>
    <col min="3057" max="3057" width="14.85546875" style="2" customWidth="1"/>
    <col min="3058" max="3058" width="12.42578125" style="2" customWidth="1"/>
    <col min="3059" max="3059" width="12.85546875" style="2" customWidth="1"/>
    <col min="3060" max="3061" width="9.140625" style="2"/>
    <col min="3062" max="3062" width="11.42578125" style="2" bestFit="1" customWidth="1"/>
    <col min="3063" max="3300" width="9.140625" style="2"/>
    <col min="3301" max="3301" width="5.140625" style="2" customWidth="1"/>
    <col min="3302" max="3302" width="48.28515625" style="2" customWidth="1"/>
    <col min="3303" max="3303" width="8.7109375" style="2" customWidth="1"/>
    <col min="3304" max="3305" width="13" style="2" customWidth="1"/>
    <col min="3306" max="3307" width="15.42578125" style="2" customWidth="1"/>
    <col min="3308" max="3309" width="13.7109375" style="2" customWidth="1"/>
    <col min="3310" max="3310" width="13" style="2" customWidth="1"/>
    <col min="3311" max="3311" width="13.42578125" style="2" customWidth="1"/>
    <col min="3312" max="3312" width="16.140625" style="2" customWidth="1"/>
    <col min="3313" max="3313" width="14.85546875" style="2" customWidth="1"/>
    <col min="3314" max="3314" width="12.42578125" style="2" customWidth="1"/>
    <col min="3315" max="3315" width="12.85546875" style="2" customWidth="1"/>
    <col min="3316" max="3317" width="9.140625" style="2"/>
    <col min="3318" max="3318" width="11.42578125" style="2" bestFit="1" customWidth="1"/>
    <col min="3319" max="3556" width="9.140625" style="2"/>
    <col min="3557" max="3557" width="5.140625" style="2" customWidth="1"/>
    <col min="3558" max="3558" width="48.28515625" style="2" customWidth="1"/>
    <col min="3559" max="3559" width="8.7109375" style="2" customWidth="1"/>
    <col min="3560" max="3561" width="13" style="2" customWidth="1"/>
    <col min="3562" max="3563" width="15.42578125" style="2" customWidth="1"/>
    <col min="3564" max="3565" width="13.7109375" style="2" customWidth="1"/>
    <col min="3566" max="3566" width="13" style="2" customWidth="1"/>
    <col min="3567" max="3567" width="13.42578125" style="2" customWidth="1"/>
    <col min="3568" max="3568" width="16.140625" style="2" customWidth="1"/>
    <col min="3569" max="3569" width="14.85546875" style="2" customWidth="1"/>
    <col min="3570" max="3570" width="12.42578125" style="2" customWidth="1"/>
    <col min="3571" max="3571" width="12.85546875" style="2" customWidth="1"/>
    <col min="3572" max="3573" width="9.140625" style="2"/>
    <col min="3574" max="3574" width="11.42578125" style="2" bestFit="1" customWidth="1"/>
    <col min="3575" max="3812" width="9.140625" style="2"/>
    <col min="3813" max="3813" width="5.140625" style="2" customWidth="1"/>
    <col min="3814" max="3814" width="48.28515625" style="2" customWidth="1"/>
    <col min="3815" max="3815" width="8.7109375" style="2" customWidth="1"/>
    <col min="3816" max="3817" width="13" style="2" customWidth="1"/>
    <col min="3818" max="3819" width="15.42578125" style="2" customWidth="1"/>
    <col min="3820" max="3821" width="13.7109375" style="2" customWidth="1"/>
    <col min="3822" max="3822" width="13" style="2" customWidth="1"/>
    <col min="3823" max="3823" width="13.42578125" style="2" customWidth="1"/>
    <col min="3824" max="3824" width="16.140625" style="2" customWidth="1"/>
    <col min="3825" max="3825" width="14.85546875" style="2" customWidth="1"/>
    <col min="3826" max="3826" width="12.42578125" style="2" customWidth="1"/>
    <col min="3827" max="3827" width="12.85546875" style="2" customWidth="1"/>
    <col min="3828" max="3829" width="9.140625" style="2"/>
    <col min="3830" max="3830" width="11.42578125" style="2" bestFit="1" customWidth="1"/>
    <col min="3831" max="4068" width="9.140625" style="2"/>
    <col min="4069" max="4069" width="5.140625" style="2" customWidth="1"/>
    <col min="4070" max="4070" width="48.28515625" style="2" customWidth="1"/>
    <col min="4071" max="4071" width="8.7109375" style="2" customWidth="1"/>
    <col min="4072" max="4073" width="13" style="2" customWidth="1"/>
    <col min="4074" max="4075" width="15.42578125" style="2" customWidth="1"/>
    <col min="4076" max="4077" width="13.7109375" style="2" customWidth="1"/>
    <col min="4078" max="4078" width="13" style="2" customWidth="1"/>
    <col min="4079" max="4079" width="13.42578125" style="2" customWidth="1"/>
    <col min="4080" max="4080" width="16.140625" style="2" customWidth="1"/>
    <col min="4081" max="4081" width="14.85546875" style="2" customWidth="1"/>
    <col min="4082" max="4082" width="12.42578125" style="2" customWidth="1"/>
    <col min="4083" max="4083" width="12.85546875" style="2" customWidth="1"/>
    <col min="4084" max="4085" width="9.140625" style="2"/>
    <col min="4086" max="4086" width="11.42578125" style="2" bestFit="1" customWidth="1"/>
    <col min="4087" max="4324" width="9.140625" style="2"/>
    <col min="4325" max="4325" width="5.140625" style="2" customWidth="1"/>
    <col min="4326" max="4326" width="48.28515625" style="2" customWidth="1"/>
    <col min="4327" max="4327" width="8.7109375" style="2" customWidth="1"/>
    <col min="4328" max="4329" width="13" style="2" customWidth="1"/>
    <col min="4330" max="4331" width="15.42578125" style="2" customWidth="1"/>
    <col min="4332" max="4333" width="13.7109375" style="2" customWidth="1"/>
    <col min="4334" max="4334" width="13" style="2" customWidth="1"/>
    <col min="4335" max="4335" width="13.42578125" style="2" customWidth="1"/>
    <col min="4336" max="4336" width="16.140625" style="2" customWidth="1"/>
    <col min="4337" max="4337" width="14.85546875" style="2" customWidth="1"/>
    <col min="4338" max="4338" width="12.42578125" style="2" customWidth="1"/>
    <col min="4339" max="4339" width="12.85546875" style="2" customWidth="1"/>
    <col min="4340" max="4341" width="9.140625" style="2"/>
    <col min="4342" max="4342" width="11.42578125" style="2" bestFit="1" customWidth="1"/>
    <col min="4343" max="4580" width="9.140625" style="2"/>
    <col min="4581" max="4581" width="5.140625" style="2" customWidth="1"/>
    <col min="4582" max="4582" width="48.28515625" style="2" customWidth="1"/>
    <col min="4583" max="4583" width="8.7109375" style="2" customWidth="1"/>
    <col min="4584" max="4585" width="13" style="2" customWidth="1"/>
    <col min="4586" max="4587" width="15.42578125" style="2" customWidth="1"/>
    <col min="4588" max="4589" width="13.7109375" style="2" customWidth="1"/>
    <col min="4590" max="4590" width="13" style="2" customWidth="1"/>
    <col min="4591" max="4591" width="13.42578125" style="2" customWidth="1"/>
    <col min="4592" max="4592" width="16.140625" style="2" customWidth="1"/>
    <col min="4593" max="4593" width="14.85546875" style="2" customWidth="1"/>
    <col min="4594" max="4594" width="12.42578125" style="2" customWidth="1"/>
    <col min="4595" max="4595" width="12.85546875" style="2" customWidth="1"/>
    <col min="4596" max="4597" width="9.140625" style="2"/>
    <col min="4598" max="4598" width="11.42578125" style="2" bestFit="1" customWidth="1"/>
    <col min="4599" max="4836" width="9.140625" style="2"/>
    <col min="4837" max="4837" width="5.140625" style="2" customWidth="1"/>
    <col min="4838" max="4838" width="48.28515625" style="2" customWidth="1"/>
    <col min="4839" max="4839" width="8.7109375" style="2" customWidth="1"/>
    <col min="4840" max="4841" width="13" style="2" customWidth="1"/>
    <col min="4842" max="4843" width="15.42578125" style="2" customWidth="1"/>
    <col min="4844" max="4845" width="13.7109375" style="2" customWidth="1"/>
    <col min="4846" max="4846" width="13" style="2" customWidth="1"/>
    <col min="4847" max="4847" width="13.42578125" style="2" customWidth="1"/>
    <col min="4848" max="4848" width="16.140625" style="2" customWidth="1"/>
    <col min="4849" max="4849" width="14.85546875" style="2" customWidth="1"/>
    <col min="4850" max="4850" width="12.42578125" style="2" customWidth="1"/>
    <col min="4851" max="4851" width="12.85546875" style="2" customWidth="1"/>
    <col min="4852" max="4853" width="9.140625" style="2"/>
    <col min="4854" max="4854" width="11.42578125" style="2" bestFit="1" customWidth="1"/>
    <col min="4855" max="5092" width="9.140625" style="2"/>
    <col min="5093" max="5093" width="5.140625" style="2" customWidth="1"/>
    <col min="5094" max="5094" width="48.28515625" style="2" customWidth="1"/>
    <col min="5095" max="5095" width="8.7109375" style="2" customWidth="1"/>
    <col min="5096" max="5097" width="13" style="2" customWidth="1"/>
    <col min="5098" max="5099" width="15.42578125" style="2" customWidth="1"/>
    <col min="5100" max="5101" width="13.7109375" style="2" customWidth="1"/>
    <col min="5102" max="5102" width="13" style="2" customWidth="1"/>
    <col min="5103" max="5103" width="13.42578125" style="2" customWidth="1"/>
    <col min="5104" max="5104" width="16.140625" style="2" customWidth="1"/>
    <col min="5105" max="5105" width="14.85546875" style="2" customWidth="1"/>
    <col min="5106" max="5106" width="12.42578125" style="2" customWidth="1"/>
    <col min="5107" max="5107" width="12.85546875" style="2" customWidth="1"/>
    <col min="5108" max="5109" width="9.140625" style="2"/>
    <col min="5110" max="5110" width="11.42578125" style="2" bestFit="1" customWidth="1"/>
    <col min="5111" max="5348" width="9.140625" style="2"/>
    <col min="5349" max="5349" width="5.140625" style="2" customWidth="1"/>
    <col min="5350" max="5350" width="48.28515625" style="2" customWidth="1"/>
    <col min="5351" max="5351" width="8.7109375" style="2" customWidth="1"/>
    <col min="5352" max="5353" width="13" style="2" customWidth="1"/>
    <col min="5354" max="5355" width="15.42578125" style="2" customWidth="1"/>
    <col min="5356" max="5357" width="13.7109375" style="2" customWidth="1"/>
    <col min="5358" max="5358" width="13" style="2" customWidth="1"/>
    <col min="5359" max="5359" width="13.42578125" style="2" customWidth="1"/>
    <col min="5360" max="5360" width="16.140625" style="2" customWidth="1"/>
    <col min="5361" max="5361" width="14.85546875" style="2" customWidth="1"/>
    <col min="5362" max="5362" width="12.42578125" style="2" customWidth="1"/>
    <col min="5363" max="5363" width="12.85546875" style="2" customWidth="1"/>
    <col min="5364" max="5365" width="9.140625" style="2"/>
    <col min="5366" max="5366" width="11.42578125" style="2" bestFit="1" customWidth="1"/>
    <col min="5367" max="5604" width="9.140625" style="2"/>
    <col min="5605" max="5605" width="5.140625" style="2" customWidth="1"/>
    <col min="5606" max="5606" width="48.28515625" style="2" customWidth="1"/>
    <col min="5607" max="5607" width="8.7109375" style="2" customWidth="1"/>
    <col min="5608" max="5609" width="13" style="2" customWidth="1"/>
    <col min="5610" max="5611" width="15.42578125" style="2" customWidth="1"/>
    <col min="5612" max="5613" width="13.7109375" style="2" customWidth="1"/>
    <col min="5614" max="5614" width="13" style="2" customWidth="1"/>
    <col min="5615" max="5615" width="13.42578125" style="2" customWidth="1"/>
    <col min="5616" max="5616" width="16.140625" style="2" customWidth="1"/>
    <col min="5617" max="5617" width="14.85546875" style="2" customWidth="1"/>
    <col min="5618" max="5618" width="12.42578125" style="2" customWidth="1"/>
    <col min="5619" max="5619" width="12.85546875" style="2" customWidth="1"/>
    <col min="5620" max="5621" width="9.140625" style="2"/>
    <col min="5622" max="5622" width="11.42578125" style="2" bestFit="1" customWidth="1"/>
    <col min="5623" max="5860" width="9.140625" style="2"/>
    <col min="5861" max="5861" width="5.140625" style="2" customWidth="1"/>
    <col min="5862" max="5862" width="48.28515625" style="2" customWidth="1"/>
    <col min="5863" max="5863" width="8.7109375" style="2" customWidth="1"/>
    <col min="5864" max="5865" width="13" style="2" customWidth="1"/>
    <col min="5866" max="5867" width="15.42578125" style="2" customWidth="1"/>
    <col min="5868" max="5869" width="13.7109375" style="2" customWidth="1"/>
    <col min="5870" max="5870" width="13" style="2" customWidth="1"/>
    <col min="5871" max="5871" width="13.42578125" style="2" customWidth="1"/>
    <col min="5872" max="5872" width="16.140625" style="2" customWidth="1"/>
    <col min="5873" max="5873" width="14.85546875" style="2" customWidth="1"/>
    <col min="5874" max="5874" width="12.42578125" style="2" customWidth="1"/>
    <col min="5875" max="5875" width="12.85546875" style="2" customWidth="1"/>
    <col min="5876" max="5877" width="9.140625" style="2"/>
    <col min="5878" max="5878" width="11.42578125" style="2" bestFit="1" customWidth="1"/>
    <col min="5879" max="6116" width="9.140625" style="2"/>
    <col min="6117" max="6117" width="5.140625" style="2" customWidth="1"/>
    <col min="6118" max="6118" width="48.28515625" style="2" customWidth="1"/>
    <col min="6119" max="6119" width="8.7109375" style="2" customWidth="1"/>
    <col min="6120" max="6121" width="13" style="2" customWidth="1"/>
    <col min="6122" max="6123" width="15.42578125" style="2" customWidth="1"/>
    <col min="6124" max="6125" width="13.7109375" style="2" customWidth="1"/>
    <col min="6126" max="6126" width="13" style="2" customWidth="1"/>
    <col min="6127" max="6127" width="13.42578125" style="2" customWidth="1"/>
    <col min="6128" max="6128" width="16.140625" style="2" customWidth="1"/>
    <col min="6129" max="6129" width="14.85546875" style="2" customWidth="1"/>
    <col min="6130" max="6130" width="12.42578125" style="2" customWidth="1"/>
    <col min="6131" max="6131" width="12.85546875" style="2" customWidth="1"/>
    <col min="6132" max="6133" width="9.140625" style="2"/>
    <col min="6134" max="6134" width="11.42578125" style="2" bestFit="1" customWidth="1"/>
    <col min="6135" max="6372" width="9.140625" style="2"/>
    <col min="6373" max="6373" width="5.140625" style="2" customWidth="1"/>
    <col min="6374" max="6374" width="48.28515625" style="2" customWidth="1"/>
    <col min="6375" max="6375" width="8.7109375" style="2" customWidth="1"/>
    <col min="6376" max="6377" width="13" style="2" customWidth="1"/>
    <col min="6378" max="6379" width="15.42578125" style="2" customWidth="1"/>
    <col min="6380" max="6381" width="13.7109375" style="2" customWidth="1"/>
    <col min="6382" max="6382" width="13" style="2" customWidth="1"/>
    <col min="6383" max="6383" width="13.42578125" style="2" customWidth="1"/>
    <col min="6384" max="6384" width="16.140625" style="2" customWidth="1"/>
    <col min="6385" max="6385" width="14.85546875" style="2" customWidth="1"/>
    <col min="6386" max="6386" width="12.42578125" style="2" customWidth="1"/>
    <col min="6387" max="6387" width="12.85546875" style="2" customWidth="1"/>
    <col min="6388" max="6389" width="9.140625" style="2"/>
    <col min="6390" max="6390" width="11.42578125" style="2" bestFit="1" customWidth="1"/>
    <col min="6391" max="6628" width="9.140625" style="2"/>
    <col min="6629" max="6629" width="5.140625" style="2" customWidth="1"/>
    <col min="6630" max="6630" width="48.28515625" style="2" customWidth="1"/>
    <col min="6631" max="6631" width="8.7109375" style="2" customWidth="1"/>
    <col min="6632" max="6633" width="13" style="2" customWidth="1"/>
    <col min="6634" max="6635" width="15.42578125" style="2" customWidth="1"/>
    <col min="6636" max="6637" width="13.7109375" style="2" customWidth="1"/>
    <col min="6638" max="6638" width="13" style="2" customWidth="1"/>
    <col min="6639" max="6639" width="13.42578125" style="2" customWidth="1"/>
    <col min="6640" max="6640" width="16.140625" style="2" customWidth="1"/>
    <col min="6641" max="6641" width="14.85546875" style="2" customWidth="1"/>
    <col min="6642" max="6642" width="12.42578125" style="2" customWidth="1"/>
    <col min="6643" max="6643" width="12.85546875" style="2" customWidth="1"/>
    <col min="6644" max="6645" width="9.140625" style="2"/>
    <col min="6646" max="6646" width="11.42578125" style="2" bestFit="1" customWidth="1"/>
    <col min="6647" max="6884" width="9.140625" style="2"/>
    <col min="6885" max="6885" width="5.140625" style="2" customWidth="1"/>
    <col min="6886" max="6886" width="48.28515625" style="2" customWidth="1"/>
    <col min="6887" max="6887" width="8.7109375" style="2" customWidth="1"/>
    <col min="6888" max="6889" width="13" style="2" customWidth="1"/>
    <col min="6890" max="6891" width="15.42578125" style="2" customWidth="1"/>
    <col min="6892" max="6893" width="13.7109375" style="2" customWidth="1"/>
    <col min="6894" max="6894" width="13" style="2" customWidth="1"/>
    <col min="6895" max="6895" width="13.42578125" style="2" customWidth="1"/>
    <col min="6896" max="6896" width="16.140625" style="2" customWidth="1"/>
    <col min="6897" max="6897" width="14.85546875" style="2" customWidth="1"/>
    <col min="6898" max="6898" width="12.42578125" style="2" customWidth="1"/>
    <col min="6899" max="6899" width="12.85546875" style="2" customWidth="1"/>
    <col min="6900" max="6901" width="9.140625" style="2"/>
    <col min="6902" max="6902" width="11.42578125" style="2" bestFit="1" customWidth="1"/>
    <col min="6903" max="7140" width="9.140625" style="2"/>
    <col min="7141" max="7141" width="5.140625" style="2" customWidth="1"/>
    <col min="7142" max="7142" width="48.28515625" style="2" customWidth="1"/>
    <col min="7143" max="7143" width="8.7109375" style="2" customWidth="1"/>
    <col min="7144" max="7145" width="13" style="2" customWidth="1"/>
    <col min="7146" max="7147" width="15.42578125" style="2" customWidth="1"/>
    <col min="7148" max="7149" width="13.7109375" style="2" customWidth="1"/>
    <col min="7150" max="7150" width="13" style="2" customWidth="1"/>
    <col min="7151" max="7151" width="13.42578125" style="2" customWidth="1"/>
    <col min="7152" max="7152" width="16.140625" style="2" customWidth="1"/>
    <col min="7153" max="7153" width="14.85546875" style="2" customWidth="1"/>
    <col min="7154" max="7154" width="12.42578125" style="2" customWidth="1"/>
    <col min="7155" max="7155" width="12.85546875" style="2" customWidth="1"/>
    <col min="7156" max="7157" width="9.140625" style="2"/>
    <col min="7158" max="7158" width="11.42578125" style="2" bestFit="1" customWidth="1"/>
    <col min="7159" max="7396" width="9.140625" style="2"/>
    <col min="7397" max="7397" width="5.140625" style="2" customWidth="1"/>
    <col min="7398" max="7398" width="48.28515625" style="2" customWidth="1"/>
    <col min="7399" max="7399" width="8.7109375" style="2" customWidth="1"/>
    <col min="7400" max="7401" width="13" style="2" customWidth="1"/>
    <col min="7402" max="7403" width="15.42578125" style="2" customWidth="1"/>
    <col min="7404" max="7405" width="13.7109375" style="2" customWidth="1"/>
    <col min="7406" max="7406" width="13" style="2" customWidth="1"/>
    <col min="7407" max="7407" width="13.42578125" style="2" customWidth="1"/>
    <col min="7408" max="7408" width="16.140625" style="2" customWidth="1"/>
    <col min="7409" max="7409" width="14.85546875" style="2" customWidth="1"/>
    <col min="7410" max="7410" width="12.42578125" style="2" customWidth="1"/>
    <col min="7411" max="7411" width="12.85546875" style="2" customWidth="1"/>
    <col min="7412" max="7413" width="9.140625" style="2"/>
    <col min="7414" max="7414" width="11.42578125" style="2" bestFit="1" customWidth="1"/>
    <col min="7415" max="7652" width="9.140625" style="2"/>
    <col min="7653" max="7653" width="5.140625" style="2" customWidth="1"/>
    <col min="7654" max="7654" width="48.28515625" style="2" customWidth="1"/>
    <col min="7655" max="7655" width="8.7109375" style="2" customWidth="1"/>
    <col min="7656" max="7657" width="13" style="2" customWidth="1"/>
    <col min="7658" max="7659" width="15.42578125" style="2" customWidth="1"/>
    <col min="7660" max="7661" width="13.7109375" style="2" customWidth="1"/>
    <col min="7662" max="7662" width="13" style="2" customWidth="1"/>
    <col min="7663" max="7663" width="13.42578125" style="2" customWidth="1"/>
    <col min="7664" max="7664" width="16.140625" style="2" customWidth="1"/>
    <col min="7665" max="7665" width="14.85546875" style="2" customWidth="1"/>
    <col min="7666" max="7666" width="12.42578125" style="2" customWidth="1"/>
    <col min="7667" max="7667" width="12.85546875" style="2" customWidth="1"/>
    <col min="7668" max="7669" width="9.140625" style="2"/>
    <col min="7670" max="7670" width="11.42578125" style="2" bestFit="1" customWidth="1"/>
    <col min="7671" max="7908" width="9.140625" style="2"/>
    <col min="7909" max="7909" width="5.140625" style="2" customWidth="1"/>
    <col min="7910" max="7910" width="48.28515625" style="2" customWidth="1"/>
    <col min="7911" max="7911" width="8.7109375" style="2" customWidth="1"/>
    <col min="7912" max="7913" width="13" style="2" customWidth="1"/>
    <col min="7914" max="7915" width="15.42578125" style="2" customWidth="1"/>
    <col min="7916" max="7917" width="13.7109375" style="2" customWidth="1"/>
    <col min="7918" max="7918" width="13" style="2" customWidth="1"/>
    <col min="7919" max="7919" width="13.42578125" style="2" customWidth="1"/>
    <col min="7920" max="7920" width="16.140625" style="2" customWidth="1"/>
    <col min="7921" max="7921" width="14.85546875" style="2" customWidth="1"/>
    <col min="7922" max="7922" width="12.42578125" style="2" customWidth="1"/>
    <col min="7923" max="7923" width="12.85546875" style="2" customWidth="1"/>
    <col min="7924" max="7925" width="9.140625" style="2"/>
    <col min="7926" max="7926" width="11.42578125" style="2" bestFit="1" customWidth="1"/>
    <col min="7927" max="8164" width="9.140625" style="2"/>
    <col min="8165" max="8165" width="5.140625" style="2" customWidth="1"/>
    <col min="8166" max="8166" width="48.28515625" style="2" customWidth="1"/>
    <col min="8167" max="8167" width="8.7109375" style="2" customWidth="1"/>
    <col min="8168" max="8169" width="13" style="2" customWidth="1"/>
    <col min="8170" max="8171" width="15.42578125" style="2" customWidth="1"/>
    <col min="8172" max="8173" width="13.7109375" style="2" customWidth="1"/>
    <col min="8174" max="8174" width="13" style="2" customWidth="1"/>
    <col min="8175" max="8175" width="13.42578125" style="2" customWidth="1"/>
    <col min="8176" max="8176" width="16.140625" style="2" customWidth="1"/>
    <col min="8177" max="8177" width="14.85546875" style="2" customWidth="1"/>
    <col min="8178" max="8178" width="12.42578125" style="2" customWidth="1"/>
    <col min="8179" max="8179" width="12.85546875" style="2" customWidth="1"/>
    <col min="8180" max="8181" width="9.140625" style="2"/>
    <col min="8182" max="8182" width="11.42578125" style="2" bestFit="1" customWidth="1"/>
    <col min="8183" max="8420" width="9.140625" style="2"/>
    <col min="8421" max="8421" width="5.140625" style="2" customWidth="1"/>
    <col min="8422" max="8422" width="48.28515625" style="2" customWidth="1"/>
    <col min="8423" max="8423" width="8.7109375" style="2" customWidth="1"/>
    <col min="8424" max="8425" width="13" style="2" customWidth="1"/>
    <col min="8426" max="8427" width="15.42578125" style="2" customWidth="1"/>
    <col min="8428" max="8429" width="13.7109375" style="2" customWidth="1"/>
    <col min="8430" max="8430" width="13" style="2" customWidth="1"/>
    <col min="8431" max="8431" width="13.42578125" style="2" customWidth="1"/>
    <col min="8432" max="8432" width="16.140625" style="2" customWidth="1"/>
    <col min="8433" max="8433" width="14.85546875" style="2" customWidth="1"/>
    <col min="8434" max="8434" width="12.42578125" style="2" customWidth="1"/>
    <col min="8435" max="8435" width="12.85546875" style="2" customWidth="1"/>
    <col min="8436" max="8437" width="9.140625" style="2"/>
    <col min="8438" max="8438" width="11.42578125" style="2" bestFit="1" customWidth="1"/>
    <col min="8439" max="8676" width="9.140625" style="2"/>
    <col min="8677" max="8677" width="5.140625" style="2" customWidth="1"/>
    <col min="8678" max="8678" width="48.28515625" style="2" customWidth="1"/>
    <col min="8679" max="8679" width="8.7109375" style="2" customWidth="1"/>
    <col min="8680" max="8681" width="13" style="2" customWidth="1"/>
    <col min="8682" max="8683" width="15.42578125" style="2" customWidth="1"/>
    <col min="8684" max="8685" width="13.7109375" style="2" customWidth="1"/>
    <col min="8686" max="8686" width="13" style="2" customWidth="1"/>
    <col min="8687" max="8687" width="13.42578125" style="2" customWidth="1"/>
    <col min="8688" max="8688" width="16.140625" style="2" customWidth="1"/>
    <col min="8689" max="8689" width="14.85546875" style="2" customWidth="1"/>
    <col min="8690" max="8690" width="12.42578125" style="2" customWidth="1"/>
    <col min="8691" max="8691" width="12.85546875" style="2" customWidth="1"/>
    <col min="8692" max="8693" width="9.140625" style="2"/>
    <col min="8694" max="8694" width="11.42578125" style="2" bestFit="1" customWidth="1"/>
    <col min="8695" max="8932" width="9.140625" style="2"/>
    <col min="8933" max="8933" width="5.140625" style="2" customWidth="1"/>
    <col min="8934" max="8934" width="48.28515625" style="2" customWidth="1"/>
    <col min="8935" max="8935" width="8.7109375" style="2" customWidth="1"/>
    <col min="8936" max="8937" width="13" style="2" customWidth="1"/>
    <col min="8938" max="8939" width="15.42578125" style="2" customWidth="1"/>
    <col min="8940" max="8941" width="13.7109375" style="2" customWidth="1"/>
    <col min="8942" max="8942" width="13" style="2" customWidth="1"/>
    <col min="8943" max="8943" width="13.42578125" style="2" customWidth="1"/>
    <col min="8944" max="8944" width="16.140625" style="2" customWidth="1"/>
    <col min="8945" max="8945" width="14.85546875" style="2" customWidth="1"/>
    <col min="8946" max="8946" width="12.42578125" style="2" customWidth="1"/>
    <col min="8947" max="8947" width="12.85546875" style="2" customWidth="1"/>
    <col min="8948" max="8949" width="9.140625" style="2"/>
    <col min="8950" max="8950" width="11.42578125" style="2" bestFit="1" customWidth="1"/>
    <col min="8951" max="9188" width="9.140625" style="2"/>
    <col min="9189" max="9189" width="5.140625" style="2" customWidth="1"/>
    <col min="9190" max="9190" width="48.28515625" style="2" customWidth="1"/>
    <col min="9191" max="9191" width="8.7109375" style="2" customWidth="1"/>
    <col min="9192" max="9193" width="13" style="2" customWidth="1"/>
    <col min="9194" max="9195" width="15.42578125" style="2" customWidth="1"/>
    <col min="9196" max="9197" width="13.7109375" style="2" customWidth="1"/>
    <col min="9198" max="9198" width="13" style="2" customWidth="1"/>
    <col min="9199" max="9199" width="13.42578125" style="2" customWidth="1"/>
    <col min="9200" max="9200" width="16.140625" style="2" customWidth="1"/>
    <col min="9201" max="9201" width="14.85546875" style="2" customWidth="1"/>
    <col min="9202" max="9202" width="12.42578125" style="2" customWidth="1"/>
    <col min="9203" max="9203" width="12.85546875" style="2" customWidth="1"/>
    <col min="9204" max="9205" width="9.140625" style="2"/>
    <col min="9206" max="9206" width="11.42578125" style="2" bestFit="1" customWidth="1"/>
    <col min="9207" max="9444" width="9.140625" style="2"/>
    <col min="9445" max="9445" width="5.140625" style="2" customWidth="1"/>
    <col min="9446" max="9446" width="48.28515625" style="2" customWidth="1"/>
    <col min="9447" max="9447" width="8.7109375" style="2" customWidth="1"/>
    <col min="9448" max="9449" width="13" style="2" customWidth="1"/>
    <col min="9450" max="9451" width="15.42578125" style="2" customWidth="1"/>
    <col min="9452" max="9453" width="13.7109375" style="2" customWidth="1"/>
    <col min="9454" max="9454" width="13" style="2" customWidth="1"/>
    <col min="9455" max="9455" width="13.42578125" style="2" customWidth="1"/>
    <col min="9456" max="9456" width="16.140625" style="2" customWidth="1"/>
    <col min="9457" max="9457" width="14.85546875" style="2" customWidth="1"/>
    <col min="9458" max="9458" width="12.42578125" style="2" customWidth="1"/>
    <col min="9459" max="9459" width="12.85546875" style="2" customWidth="1"/>
    <col min="9460" max="9461" width="9.140625" style="2"/>
    <col min="9462" max="9462" width="11.42578125" style="2" bestFit="1" customWidth="1"/>
    <col min="9463" max="9700" width="9.140625" style="2"/>
    <col min="9701" max="9701" width="5.140625" style="2" customWidth="1"/>
    <col min="9702" max="9702" width="48.28515625" style="2" customWidth="1"/>
    <col min="9703" max="9703" width="8.7109375" style="2" customWidth="1"/>
    <col min="9704" max="9705" width="13" style="2" customWidth="1"/>
    <col min="9706" max="9707" width="15.42578125" style="2" customWidth="1"/>
    <col min="9708" max="9709" width="13.7109375" style="2" customWidth="1"/>
    <col min="9710" max="9710" width="13" style="2" customWidth="1"/>
    <col min="9711" max="9711" width="13.42578125" style="2" customWidth="1"/>
    <col min="9712" max="9712" width="16.140625" style="2" customWidth="1"/>
    <col min="9713" max="9713" width="14.85546875" style="2" customWidth="1"/>
    <col min="9714" max="9714" width="12.42578125" style="2" customWidth="1"/>
    <col min="9715" max="9715" width="12.85546875" style="2" customWidth="1"/>
    <col min="9716" max="9717" width="9.140625" style="2"/>
    <col min="9718" max="9718" width="11.42578125" style="2" bestFit="1" customWidth="1"/>
    <col min="9719" max="9956" width="9.140625" style="2"/>
    <col min="9957" max="9957" width="5.140625" style="2" customWidth="1"/>
    <col min="9958" max="9958" width="48.28515625" style="2" customWidth="1"/>
    <col min="9959" max="9959" width="8.7109375" style="2" customWidth="1"/>
    <col min="9960" max="9961" width="13" style="2" customWidth="1"/>
    <col min="9962" max="9963" width="15.42578125" style="2" customWidth="1"/>
    <col min="9964" max="9965" width="13.7109375" style="2" customWidth="1"/>
    <col min="9966" max="9966" width="13" style="2" customWidth="1"/>
    <col min="9967" max="9967" width="13.42578125" style="2" customWidth="1"/>
    <col min="9968" max="9968" width="16.140625" style="2" customWidth="1"/>
    <col min="9969" max="9969" width="14.85546875" style="2" customWidth="1"/>
    <col min="9970" max="9970" width="12.42578125" style="2" customWidth="1"/>
    <col min="9971" max="9971" width="12.85546875" style="2" customWidth="1"/>
    <col min="9972" max="9973" width="9.140625" style="2"/>
    <col min="9974" max="9974" width="11.42578125" style="2" bestFit="1" customWidth="1"/>
    <col min="9975" max="10212" width="9.140625" style="2"/>
    <col min="10213" max="10213" width="5.140625" style="2" customWidth="1"/>
    <col min="10214" max="10214" width="48.28515625" style="2" customWidth="1"/>
    <col min="10215" max="10215" width="8.7109375" style="2" customWidth="1"/>
    <col min="10216" max="10217" width="13" style="2" customWidth="1"/>
    <col min="10218" max="10219" width="15.42578125" style="2" customWidth="1"/>
    <col min="10220" max="10221" width="13.7109375" style="2" customWidth="1"/>
    <col min="10222" max="10222" width="13" style="2" customWidth="1"/>
    <col min="10223" max="10223" width="13.42578125" style="2" customWidth="1"/>
    <col min="10224" max="10224" width="16.140625" style="2" customWidth="1"/>
    <col min="10225" max="10225" width="14.85546875" style="2" customWidth="1"/>
    <col min="10226" max="10226" width="12.42578125" style="2" customWidth="1"/>
    <col min="10227" max="10227" width="12.85546875" style="2" customWidth="1"/>
    <col min="10228" max="10229" width="9.140625" style="2"/>
    <col min="10230" max="10230" width="11.42578125" style="2" bestFit="1" customWidth="1"/>
    <col min="10231" max="10468" width="9.140625" style="2"/>
    <col min="10469" max="10469" width="5.140625" style="2" customWidth="1"/>
    <col min="10470" max="10470" width="48.28515625" style="2" customWidth="1"/>
    <col min="10471" max="10471" width="8.7109375" style="2" customWidth="1"/>
    <col min="10472" max="10473" width="13" style="2" customWidth="1"/>
    <col min="10474" max="10475" width="15.42578125" style="2" customWidth="1"/>
    <col min="10476" max="10477" width="13.7109375" style="2" customWidth="1"/>
    <col min="10478" max="10478" width="13" style="2" customWidth="1"/>
    <col min="10479" max="10479" width="13.42578125" style="2" customWidth="1"/>
    <col min="10480" max="10480" width="16.140625" style="2" customWidth="1"/>
    <col min="10481" max="10481" width="14.85546875" style="2" customWidth="1"/>
    <col min="10482" max="10482" width="12.42578125" style="2" customWidth="1"/>
    <col min="10483" max="10483" width="12.85546875" style="2" customWidth="1"/>
    <col min="10484" max="10485" width="9.140625" style="2"/>
    <col min="10486" max="10486" width="11.42578125" style="2" bestFit="1" customWidth="1"/>
    <col min="10487" max="10724" width="9.140625" style="2"/>
    <col min="10725" max="10725" width="5.140625" style="2" customWidth="1"/>
    <col min="10726" max="10726" width="48.28515625" style="2" customWidth="1"/>
    <col min="10727" max="10727" width="8.7109375" style="2" customWidth="1"/>
    <col min="10728" max="10729" width="13" style="2" customWidth="1"/>
    <col min="10730" max="10731" width="15.42578125" style="2" customWidth="1"/>
    <col min="10732" max="10733" width="13.7109375" style="2" customWidth="1"/>
    <col min="10734" max="10734" width="13" style="2" customWidth="1"/>
    <col min="10735" max="10735" width="13.42578125" style="2" customWidth="1"/>
    <col min="10736" max="10736" width="16.140625" style="2" customWidth="1"/>
    <col min="10737" max="10737" width="14.85546875" style="2" customWidth="1"/>
    <col min="10738" max="10738" width="12.42578125" style="2" customWidth="1"/>
    <col min="10739" max="10739" width="12.85546875" style="2" customWidth="1"/>
    <col min="10740" max="10741" width="9.140625" style="2"/>
    <col min="10742" max="10742" width="11.42578125" style="2" bestFit="1" customWidth="1"/>
    <col min="10743" max="10980" width="9.140625" style="2"/>
    <col min="10981" max="10981" width="5.140625" style="2" customWidth="1"/>
    <col min="10982" max="10982" width="48.28515625" style="2" customWidth="1"/>
    <col min="10983" max="10983" width="8.7109375" style="2" customWidth="1"/>
    <col min="10984" max="10985" width="13" style="2" customWidth="1"/>
    <col min="10986" max="10987" width="15.42578125" style="2" customWidth="1"/>
    <col min="10988" max="10989" width="13.7109375" style="2" customWidth="1"/>
    <col min="10990" max="10990" width="13" style="2" customWidth="1"/>
    <col min="10991" max="10991" width="13.42578125" style="2" customWidth="1"/>
    <col min="10992" max="10992" width="16.140625" style="2" customWidth="1"/>
    <col min="10993" max="10993" width="14.85546875" style="2" customWidth="1"/>
    <col min="10994" max="10994" width="12.42578125" style="2" customWidth="1"/>
    <col min="10995" max="10995" width="12.85546875" style="2" customWidth="1"/>
    <col min="10996" max="10997" width="9.140625" style="2"/>
    <col min="10998" max="10998" width="11.42578125" style="2" bestFit="1" customWidth="1"/>
    <col min="10999" max="11236" width="9.140625" style="2"/>
    <col min="11237" max="11237" width="5.140625" style="2" customWidth="1"/>
    <col min="11238" max="11238" width="48.28515625" style="2" customWidth="1"/>
    <col min="11239" max="11239" width="8.7109375" style="2" customWidth="1"/>
    <col min="11240" max="11241" width="13" style="2" customWidth="1"/>
    <col min="11242" max="11243" width="15.42578125" style="2" customWidth="1"/>
    <col min="11244" max="11245" width="13.7109375" style="2" customWidth="1"/>
    <col min="11246" max="11246" width="13" style="2" customWidth="1"/>
    <col min="11247" max="11247" width="13.42578125" style="2" customWidth="1"/>
    <col min="11248" max="11248" width="16.140625" style="2" customWidth="1"/>
    <col min="11249" max="11249" width="14.85546875" style="2" customWidth="1"/>
    <col min="11250" max="11250" width="12.42578125" style="2" customWidth="1"/>
    <col min="11251" max="11251" width="12.85546875" style="2" customWidth="1"/>
    <col min="11252" max="11253" width="9.140625" style="2"/>
    <col min="11254" max="11254" width="11.42578125" style="2" bestFit="1" customWidth="1"/>
    <col min="11255" max="11492" width="9.140625" style="2"/>
    <col min="11493" max="11493" width="5.140625" style="2" customWidth="1"/>
    <col min="11494" max="11494" width="48.28515625" style="2" customWidth="1"/>
    <col min="11495" max="11495" width="8.7109375" style="2" customWidth="1"/>
    <col min="11496" max="11497" width="13" style="2" customWidth="1"/>
    <col min="11498" max="11499" width="15.42578125" style="2" customWidth="1"/>
    <col min="11500" max="11501" width="13.7109375" style="2" customWidth="1"/>
    <col min="11502" max="11502" width="13" style="2" customWidth="1"/>
    <col min="11503" max="11503" width="13.42578125" style="2" customWidth="1"/>
    <col min="11504" max="11504" width="16.140625" style="2" customWidth="1"/>
    <col min="11505" max="11505" width="14.85546875" style="2" customWidth="1"/>
    <col min="11506" max="11506" width="12.42578125" style="2" customWidth="1"/>
    <col min="11507" max="11507" width="12.85546875" style="2" customWidth="1"/>
    <col min="11508" max="11509" width="9.140625" style="2"/>
    <col min="11510" max="11510" width="11.42578125" style="2" bestFit="1" customWidth="1"/>
    <col min="11511" max="11748" width="9.140625" style="2"/>
    <col min="11749" max="11749" width="5.140625" style="2" customWidth="1"/>
    <col min="11750" max="11750" width="48.28515625" style="2" customWidth="1"/>
    <col min="11751" max="11751" width="8.7109375" style="2" customWidth="1"/>
    <col min="11752" max="11753" width="13" style="2" customWidth="1"/>
    <col min="11754" max="11755" width="15.42578125" style="2" customWidth="1"/>
    <col min="11756" max="11757" width="13.7109375" style="2" customWidth="1"/>
    <col min="11758" max="11758" width="13" style="2" customWidth="1"/>
    <col min="11759" max="11759" width="13.42578125" style="2" customWidth="1"/>
    <col min="11760" max="11760" width="16.140625" style="2" customWidth="1"/>
    <col min="11761" max="11761" width="14.85546875" style="2" customWidth="1"/>
    <col min="11762" max="11762" width="12.42578125" style="2" customWidth="1"/>
    <col min="11763" max="11763" width="12.85546875" style="2" customWidth="1"/>
    <col min="11764" max="11765" width="9.140625" style="2"/>
    <col min="11766" max="11766" width="11.42578125" style="2" bestFit="1" customWidth="1"/>
    <col min="11767" max="12004" width="9.140625" style="2"/>
    <col min="12005" max="12005" width="5.140625" style="2" customWidth="1"/>
    <col min="12006" max="12006" width="48.28515625" style="2" customWidth="1"/>
    <col min="12007" max="12007" width="8.7109375" style="2" customWidth="1"/>
    <col min="12008" max="12009" width="13" style="2" customWidth="1"/>
    <col min="12010" max="12011" width="15.42578125" style="2" customWidth="1"/>
    <col min="12012" max="12013" width="13.7109375" style="2" customWidth="1"/>
    <col min="12014" max="12014" width="13" style="2" customWidth="1"/>
    <col min="12015" max="12015" width="13.42578125" style="2" customWidth="1"/>
    <col min="12016" max="12016" width="16.140625" style="2" customWidth="1"/>
    <col min="12017" max="12017" width="14.85546875" style="2" customWidth="1"/>
    <col min="12018" max="12018" width="12.42578125" style="2" customWidth="1"/>
    <col min="12019" max="12019" width="12.85546875" style="2" customWidth="1"/>
    <col min="12020" max="12021" width="9.140625" style="2"/>
    <col min="12022" max="12022" width="11.42578125" style="2" bestFit="1" customWidth="1"/>
    <col min="12023" max="12260" width="9.140625" style="2"/>
    <col min="12261" max="12261" width="5.140625" style="2" customWidth="1"/>
    <col min="12262" max="12262" width="48.28515625" style="2" customWidth="1"/>
    <col min="12263" max="12263" width="8.7109375" style="2" customWidth="1"/>
    <col min="12264" max="12265" width="13" style="2" customWidth="1"/>
    <col min="12266" max="12267" width="15.42578125" style="2" customWidth="1"/>
    <col min="12268" max="12269" width="13.7109375" style="2" customWidth="1"/>
    <col min="12270" max="12270" width="13" style="2" customWidth="1"/>
    <col min="12271" max="12271" width="13.42578125" style="2" customWidth="1"/>
    <col min="12272" max="12272" width="16.140625" style="2" customWidth="1"/>
    <col min="12273" max="12273" width="14.85546875" style="2" customWidth="1"/>
    <col min="12274" max="12274" width="12.42578125" style="2" customWidth="1"/>
    <col min="12275" max="12275" width="12.85546875" style="2" customWidth="1"/>
    <col min="12276" max="12277" width="9.140625" style="2"/>
    <col min="12278" max="12278" width="11.42578125" style="2" bestFit="1" customWidth="1"/>
    <col min="12279" max="12516" width="9.140625" style="2"/>
    <col min="12517" max="12517" width="5.140625" style="2" customWidth="1"/>
    <col min="12518" max="12518" width="48.28515625" style="2" customWidth="1"/>
    <col min="12519" max="12519" width="8.7109375" style="2" customWidth="1"/>
    <col min="12520" max="12521" width="13" style="2" customWidth="1"/>
    <col min="12522" max="12523" width="15.42578125" style="2" customWidth="1"/>
    <col min="12524" max="12525" width="13.7109375" style="2" customWidth="1"/>
    <col min="12526" max="12526" width="13" style="2" customWidth="1"/>
    <col min="12527" max="12527" width="13.42578125" style="2" customWidth="1"/>
    <col min="12528" max="12528" width="16.140625" style="2" customWidth="1"/>
    <col min="12529" max="12529" width="14.85546875" style="2" customWidth="1"/>
    <col min="12530" max="12530" width="12.42578125" style="2" customWidth="1"/>
    <col min="12531" max="12531" width="12.85546875" style="2" customWidth="1"/>
    <col min="12532" max="12533" width="9.140625" style="2"/>
    <col min="12534" max="12534" width="11.42578125" style="2" bestFit="1" customWidth="1"/>
    <col min="12535" max="12772" width="9.140625" style="2"/>
    <col min="12773" max="12773" width="5.140625" style="2" customWidth="1"/>
    <col min="12774" max="12774" width="48.28515625" style="2" customWidth="1"/>
    <col min="12775" max="12775" width="8.7109375" style="2" customWidth="1"/>
    <col min="12776" max="12777" width="13" style="2" customWidth="1"/>
    <col min="12778" max="12779" width="15.42578125" style="2" customWidth="1"/>
    <col min="12780" max="12781" width="13.7109375" style="2" customWidth="1"/>
    <col min="12782" max="12782" width="13" style="2" customWidth="1"/>
    <col min="12783" max="12783" width="13.42578125" style="2" customWidth="1"/>
    <col min="12784" max="12784" width="16.140625" style="2" customWidth="1"/>
    <col min="12785" max="12785" width="14.85546875" style="2" customWidth="1"/>
    <col min="12786" max="12786" width="12.42578125" style="2" customWidth="1"/>
    <col min="12787" max="12787" width="12.85546875" style="2" customWidth="1"/>
    <col min="12788" max="12789" width="9.140625" style="2"/>
    <col min="12790" max="12790" width="11.42578125" style="2" bestFit="1" customWidth="1"/>
    <col min="12791" max="13028" width="9.140625" style="2"/>
    <col min="13029" max="13029" width="5.140625" style="2" customWidth="1"/>
    <col min="13030" max="13030" width="48.28515625" style="2" customWidth="1"/>
    <col min="13031" max="13031" width="8.7109375" style="2" customWidth="1"/>
    <col min="13032" max="13033" width="13" style="2" customWidth="1"/>
    <col min="13034" max="13035" width="15.42578125" style="2" customWidth="1"/>
    <col min="13036" max="13037" width="13.7109375" style="2" customWidth="1"/>
    <col min="13038" max="13038" width="13" style="2" customWidth="1"/>
    <col min="13039" max="13039" width="13.42578125" style="2" customWidth="1"/>
    <col min="13040" max="13040" width="16.140625" style="2" customWidth="1"/>
    <col min="13041" max="13041" width="14.85546875" style="2" customWidth="1"/>
    <col min="13042" max="13042" width="12.42578125" style="2" customWidth="1"/>
    <col min="13043" max="13043" width="12.85546875" style="2" customWidth="1"/>
    <col min="13044" max="13045" width="9.140625" style="2"/>
    <col min="13046" max="13046" width="11.42578125" style="2" bestFit="1" customWidth="1"/>
    <col min="13047" max="13284" width="9.140625" style="2"/>
    <col min="13285" max="13285" width="5.140625" style="2" customWidth="1"/>
    <col min="13286" max="13286" width="48.28515625" style="2" customWidth="1"/>
    <col min="13287" max="13287" width="8.7109375" style="2" customWidth="1"/>
    <col min="13288" max="13289" width="13" style="2" customWidth="1"/>
    <col min="13290" max="13291" width="15.42578125" style="2" customWidth="1"/>
    <col min="13292" max="13293" width="13.7109375" style="2" customWidth="1"/>
    <col min="13294" max="13294" width="13" style="2" customWidth="1"/>
    <col min="13295" max="13295" width="13.42578125" style="2" customWidth="1"/>
    <col min="13296" max="13296" width="16.140625" style="2" customWidth="1"/>
    <col min="13297" max="13297" width="14.85546875" style="2" customWidth="1"/>
    <col min="13298" max="13298" width="12.42578125" style="2" customWidth="1"/>
    <col min="13299" max="13299" width="12.85546875" style="2" customWidth="1"/>
    <col min="13300" max="13301" width="9.140625" style="2"/>
    <col min="13302" max="13302" width="11.42578125" style="2" bestFit="1" customWidth="1"/>
    <col min="13303" max="13540" width="9.140625" style="2"/>
    <col min="13541" max="13541" width="5.140625" style="2" customWidth="1"/>
    <col min="13542" max="13542" width="48.28515625" style="2" customWidth="1"/>
    <col min="13543" max="13543" width="8.7109375" style="2" customWidth="1"/>
    <col min="13544" max="13545" width="13" style="2" customWidth="1"/>
    <col min="13546" max="13547" width="15.42578125" style="2" customWidth="1"/>
    <col min="13548" max="13549" width="13.7109375" style="2" customWidth="1"/>
    <col min="13550" max="13550" width="13" style="2" customWidth="1"/>
    <col min="13551" max="13551" width="13.42578125" style="2" customWidth="1"/>
    <col min="13552" max="13552" width="16.140625" style="2" customWidth="1"/>
    <col min="13553" max="13553" width="14.85546875" style="2" customWidth="1"/>
    <col min="13554" max="13554" width="12.42578125" style="2" customWidth="1"/>
    <col min="13555" max="13555" width="12.85546875" style="2" customWidth="1"/>
    <col min="13556" max="13557" width="9.140625" style="2"/>
    <col min="13558" max="13558" width="11.42578125" style="2" bestFit="1" customWidth="1"/>
    <col min="13559" max="13796" width="9.140625" style="2"/>
    <col min="13797" max="13797" width="5.140625" style="2" customWidth="1"/>
    <col min="13798" max="13798" width="48.28515625" style="2" customWidth="1"/>
    <col min="13799" max="13799" width="8.7109375" style="2" customWidth="1"/>
    <col min="13800" max="13801" width="13" style="2" customWidth="1"/>
    <col min="13802" max="13803" width="15.42578125" style="2" customWidth="1"/>
    <col min="13804" max="13805" width="13.7109375" style="2" customWidth="1"/>
    <col min="13806" max="13806" width="13" style="2" customWidth="1"/>
    <col min="13807" max="13807" width="13.42578125" style="2" customWidth="1"/>
    <col min="13808" max="13808" width="16.140625" style="2" customWidth="1"/>
    <col min="13809" max="13809" width="14.85546875" style="2" customWidth="1"/>
    <col min="13810" max="13810" width="12.42578125" style="2" customWidth="1"/>
    <col min="13811" max="13811" width="12.85546875" style="2" customWidth="1"/>
    <col min="13812" max="13813" width="9.140625" style="2"/>
    <col min="13814" max="13814" width="11.42578125" style="2" bestFit="1" customWidth="1"/>
    <col min="13815" max="14052" width="9.140625" style="2"/>
    <col min="14053" max="14053" width="5.140625" style="2" customWidth="1"/>
    <col min="14054" max="14054" width="48.28515625" style="2" customWidth="1"/>
    <col min="14055" max="14055" width="8.7109375" style="2" customWidth="1"/>
    <col min="14056" max="14057" width="13" style="2" customWidth="1"/>
    <col min="14058" max="14059" width="15.42578125" style="2" customWidth="1"/>
    <col min="14060" max="14061" width="13.7109375" style="2" customWidth="1"/>
    <col min="14062" max="14062" width="13" style="2" customWidth="1"/>
    <col min="14063" max="14063" width="13.42578125" style="2" customWidth="1"/>
    <col min="14064" max="14064" width="16.140625" style="2" customWidth="1"/>
    <col min="14065" max="14065" width="14.85546875" style="2" customWidth="1"/>
    <col min="14066" max="14066" width="12.42578125" style="2" customWidth="1"/>
    <col min="14067" max="14067" width="12.85546875" style="2" customWidth="1"/>
    <col min="14068" max="14069" width="9.140625" style="2"/>
    <col min="14070" max="14070" width="11.42578125" style="2" bestFit="1" customWidth="1"/>
    <col min="14071" max="14308" width="9.140625" style="2"/>
    <col min="14309" max="14309" width="5.140625" style="2" customWidth="1"/>
    <col min="14310" max="14310" width="48.28515625" style="2" customWidth="1"/>
    <col min="14311" max="14311" width="8.7109375" style="2" customWidth="1"/>
    <col min="14312" max="14313" width="13" style="2" customWidth="1"/>
    <col min="14314" max="14315" width="15.42578125" style="2" customWidth="1"/>
    <col min="14316" max="14317" width="13.7109375" style="2" customWidth="1"/>
    <col min="14318" max="14318" width="13" style="2" customWidth="1"/>
    <col min="14319" max="14319" width="13.42578125" style="2" customWidth="1"/>
    <col min="14320" max="14320" width="16.140625" style="2" customWidth="1"/>
    <col min="14321" max="14321" width="14.85546875" style="2" customWidth="1"/>
    <col min="14322" max="14322" width="12.42578125" style="2" customWidth="1"/>
    <col min="14323" max="14323" width="12.85546875" style="2" customWidth="1"/>
    <col min="14324" max="14325" width="9.140625" style="2"/>
    <col min="14326" max="14326" width="11.42578125" style="2" bestFit="1" customWidth="1"/>
    <col min="14327" max="14564" width="9.140625" style="2"/>
    <col min="14565" max="14565" width="5.140625" style="2" customWidth="1"/>
    <col min="14566" max="14566" width="48.28515625" style="2" customWidth="1"/>
    <col min="14567" max="14567" width="8.7109375" style="2" customWidth="1"/>
    <col min="14568" max="14569" width="13" style="2" customWidth="1"/>
    <col min="14570" max="14571" width="15.42578125" style="2" customWidth="1"/>
    <col min="14572" max="14573" width="13.7109375" style="2" customWidth="1"/>
    <col min="14574" max="14574" width="13" style="2" customWidth="1"/>
    <col min="14575" max="14575" width="13.42578125" style="2" customWidth="1"/>
    <col min="14576" max="14576" width="16.140625" style="2" customWidth="1"/>
    <col min="14577" max="14577" width="14.85546875" style="2" customWidth="1"/>
    <col min="14578" max="14578" width="12.42578125" style="2" customWidth="1"/>
    <col min="14579" max="14579" width="12.85546875" style="2" customWidth="1"/>
    <col min="14580" max="14581" width="9.140625" style="2"/>
    <col min="14582" max="14582" width="11.42578125" style="2" bestFit="1" customWidth="1"/>
    <col min="14583" max="14820" width="9.140625" style="2"/>
    <col min="14821" max="14821" width="5.140625" style="2" customWidth="1"/>
    <col min="14822" max="14822" width="48.28515625" style="2" customWidth="1"/>
    <col min="14823" max="14823" width="8.7109375" style="2" customWidth="1"/>
    <col min="14824" max="14825" width="13" style="2" customWidth="1"/>
    <col min="14826" max="14827" width="15.42578125" style="2" customWidth="1"/>
    <col min="14828" max="14829" width="13.7109375" style="2" customWidth="1"/>
    <col min="14830" max="14830" width="13" style="2" customWidth="1"/>
    <col min="14831" max="14831" width="13.42578125" style="2" customWidth="1"/>
    <col min="14832" max="14832" width="16.140625" style="2" customWidth="1"/>
    <col min="14833" max="14833" width="14.85546875" style="2" customWidth="1"/>
    <col min="14834" max="14834" width="12.42578125" style="2" customWidth="1"/>
    <col min="14835" max="14835" width="12.85546875" style="2" customWidth="1"/>
    <col min="14836" max="14837" width="9.140625" style="2"/>
    <col min="14838" max="14838" width="11.42578125" style="2" bestFit="1" customWidth="1"/>
    <col min="14839" max="15076" width="9.140625" style="2"/>
    <col min="15077" max="15077" width="5.140625" style="2" customWidth="1"/>
    <col min="15078" max="15078" width="48.28515625" style="2" customWidth="1"/>
    <col min="15079" max="15079" width="8.7109375" style="2" customWidth="1"/>
    <col min="15080" max="15081" width="13" style="2" customWidth="1"/>
    <col min="15082" max="15083" width="15.42578125" style="2" customWidth="1"/>
    <col min="15084" max="15085" width="13.7109375" style="2" customWidth="1"/>
    <col min="15086" max="15086" width="13" style="2" customWidth="1"/>
    <col min="15087" max="15087" width="13.42578125" style="2" customWidth="1"/>
    <col min="15088" max="15088" width="16.140625" style="2" customWidth="1"/>
    <col min="15089" max="15089" width="14.85546875" style="2" customWidth="1"/>
    <col min="15090" max="15090" width="12.42578125" style="2" customWidth="1"/>
    <col min="15091" max="15091" width="12.85546875" style="2" customWidth="1"/>
    <col min="15092" max="15093" width="9.140625" style="2"/>
    <col min="15094" max="15094" width="11.42578125" style="2" bestFit="1" customWidth="1"/>
    <col min="15095" max="15332" width="9.140625" style="2"/>
    <col min="15333" max="15333" width="5.140625" style="2" customWidth="1"/>
    <col min="15334" max="15334" width="48.28515625" style="2" customWidth="1"/>
    <col min="15335" max="15335" width="8.7109375" style="2" customWidth="1"/>
    <col min="15336" max="15337" width="13" style="2" customWidth="1"/>
    <col min="15338" max="15339" width="15.42578125" style="2" customWidth="1"/>
    <col min="15340" max="15341" width="13.7109375" style="2" customWidth="1"/>
    <col min="15342" max="15342" width="13" style="2" customWidth="1"/>
    <col min="15343" max="15343" width="13.42578125" style="2" customWidth="1"/>
    <col min="15344" max="15344" width="16.140625" style="2" customWidth="1"/>
    <col min="15345" max="15345" width="14.85546875" style="2" customWidth="1"/>
    <col min="15346" max="15346" width="12.42578125" style="2" customWidth="1"/>
    <col min="15347" max="15347" width="12.85546875" style="2" customWidth="1"/>
    <col min="15348" max="15349" width="9.140625" style="2"/>
    <col min="15350" max="15350" width="11.42578125" style="2" bestFit="1" customWidth="1"/>
    <col min="15351" max="15588" width="9.140625" style="2"/>
    <col min="15589" max="15589" width="5.140625" style="2" customWidth="1"/>
    <col min="15590" max="15590" width="48.28515625" style="2" customWidth="1"/>
    <col min="15591" max="15591" width="8.7109375" style="2" customWidth="1"/>
    <col min="15592" max="15593" width="13" style="2" customWidth="1"/>
    <col min="15594" max="15595" width="15.42578125" style="2" customWidth="1"/>
    <col min="15596" max="15597" width="13.7109375" style="2" customWidth="1"/>
    <col min="15598" max="15598" width="13" style="2" customWidth="1"/>
    <col min="15599" max="15599" width="13.42578125" style="2" customWidth="1"/>
    <col min="15600" max="15600" width="16.140625" style="2" customWidth="1"/>
    <col min="15601" max="15601" width="14.85546875" style="2" customWidth="1"/>
    <col min="15602" max="15602" width="12.42578125" style="2" customWidth="1"/>
    <col min="15603" max="15603" width="12.85546875" style="2" customWidth="1"/>
    <col min="15604" max="15605" width="9.140625" style="2"/>
    <col min="15606" max="15606" width="11.42578125" style="2" bestFit="1" customWidth="1"/>
    <col min="15607" max="15844" width="9.140625" style="2"/>
    <col min="15845" max="15845" width="5.140625" style="2" customWidth="1"/>
    <col min="15846" max="15846" width="48.28515625" style="2" customWidth="1"/>
    <col min="15847" max="15847" width="8.7109375" style="2" customWidth="1"/>
    <col min="15848" max="15849" width="13" style="2" customWidth="1"/>
    <col min="15850" max="15851" width="15.42578125" style="2" customWidth="1"/>
    <col min="15852" max="15853" width="13.7109375" style="2" customWidth="1"/>
    <col min="15854" max="15854" width="13" style="2" customWidth="1"/>
    <col min="15855" max="15855" width="13.42578125" style="2" customWidth="1"/>
    <col min="15856" max="15856" width="16.140625" style="2" customWidth="1"/>
    <col min="15857" max="15857" width="14.85546875" style="2" customWidth="1"/>
    <col min="15858" max="15858" width="12.42578125" style="2" customWidth="1"/>
    <col min="15859" max="15859" width="12.85546875" style="2" customWidth="1"/>
    <col min="15860" max="15861" width="9.140625" style="2"/>
    <col min="15862" max="15862" width="11.42578125" style="2" bestFit="1" customWidth="1"/>
    <col min="15863" max="16100" width="9.140625" style="2"/>
    <col min="16101" max="16101" width="5.140625" style="2" customWidth="1"/>
    <col min="16102" max="16102" width="48.28515625" style="2" customWidth="1"/>
    <col min="16103" max="16103" width="8.7109375" style="2" customWidth="1"/>
    <col min="16104" max="16105" width="13" style="2" customWidth="1"/>
    <col min="16106" max="16107" width="15.42578125" style="2" customWidth="1"/>
    <col min="16108" max="16109" width="13.7109375" style="2" customWidth="1"/>
    <col min="16110" max="16110" width="13" style="2" customWidth="1"/>
    <col min="16111" max="16111" width="13.42578125" style="2" customWidth="1"/>
    <col min="16112" max="16112" width="16.140625" style="2" customWidth="1"/>
    <col min="16113" max="16113" width="14.85546875" style="2" customWidth="1"/>
    <col min="16114" max="16114" width="12.42578125" style="2" customWidth="1"/>
    <col min="16115" max="16115" width="12.85546875" style="2" customWidth="1"/>
    <col min="16116" max="16117" width="9.140625" style="2"/>
    <col min="16118" max="16118" width="11.42578125" style="2" bestFit="1" customWidth="1"/>
    <col min="16119" max="16384" width="9.140625" style="2"/>
  </cols>
  <sheetData>
    <row r="1" spans="1:12" ht="13.5" thickBot="1">
      <c r="A1" s="343" t="s">
        <v>0</v>
      </c>
      <c r="B1" s="343"/>
      <c r="C1" s="1"/>
      <c r="D1" s="1"/>
      <c r="E1" s="1"/>
      <c r="F1" s="1"/>
      <c r="G1" s="1"/>
      <c r="H1" s="1"/>
      <c r="I1" s="1"/>
    </row>
    <row r="2" spans="1:12" ht="15.75" customHeight="1" thickBot="1">
      <c r="A2" s="344" t="s">
        <v>1</v>
      </c>
      <c r="B2" s="344"/>
      <c r="C2" s="3" t="s">
        <v>2</v>
      </c>
      <c r="D2" s="4"/>
      <c r="E2" s="4"/>
      <c r="F2" s="4"/>
      <c r="G2" s="4"/>
      <c r="H2" s="5"/>
      <c r="I2" s="6"/>
      <c r="J2" s="6"/>
      <c r="K2" s="6"/>
      <c r="L2" s="6"/>
    </row>
    <row r="3" spans="1:12" ht="17.25" customHeight="1">
      <c r="B3" s="1"/>
      <c r="C3" s="1"/>
      <c r="D3" s="1"/>
      <c r="E3" s="1"/>
      <c r="F3" s="1"/>
      <c r="G3" s="1"/>
      <c r="H3" s="1"/>
      <c r="I3" s="1"/>
      <c r="J3" s="7" t="s">
        <v>520</v>
      </c>
    </row>
    <row r="4" spans="1:12" ht="15.75">
      <c r="B4" s="345" t="s">
        <v>3</v>
      </c>
      <c r="C4" s="345"/>
      <c r="D4" s="345"/>
      <c r="E4" s="345"/>
      <c r="F4" s="345"/>
      <c r="G4" s="345"/>
      <c r="H4" s="345"/>
      <c r="I4" s="345"/>
      <c r="J4" s="345"/>
      <c r="K4" s="345"/>
    </row>
    <row r="5" spans="1:12" ht="18" customHeight="1" thickBot="1">
      <c r="B5" s="346" t="str">
        <f>'[1]51'!B5:K5</f>
        <v>la data de  31.12.2025</v>
      </c>
      <c r="C5" s="346"/>
      <c r="D5" s="346"/>
      <c r="E5" s="346"/>
      <c r="F5" s="346"/>
      <c r="G5" s="346"/>
      <c r="H5" s="346"/>
      <c r="I5" s="346"/>
      <c r="J5" s="346"/>
      <c r="K5" s="346"/>
      <c r="L5" s="9" t="s">
        <v>4</v>
      </c>
    </row>
    <row r="6" spans="1:12" ht="15" hidden="1">
      <c r="B6" s="8"/>
      <c r="C6" s="8"/>
      <c r="D6" s="8"/>
      <c r="E6" s="8"/>
      <c r="F6" s="8"/>
      <c r="G6" s="8"/>
      <c r="H6" s="8"/>
      <c r="I6" s="8"/>
      <c r="J6" s="8"/>
      <c r="K6" s="8"/>
    </row>
    <row r="7" spans="1:12" ht="15" hidden="1">
      <c r="B7" s="8"/>
      <c r="C7" s="8"/>
      <c r="D7" s="8"/>
      <c r="E7" s="8"/>
      <c r="F7" s="8"/>
      <c r="G7" s="8"/>
      <c r="H7" s="8"/>
      <c r="I7" s="8"/>
      <c r="J7" s="8"/>
      <c r="K7" s="8"/>
    </row>
    <row r="8" spans="1:12" ht="15" hidden="1">
      <c r="B8" s="8"/>
      <c r="C8" s="8"/>
      <c r="D8" s="8"/>
      <c r="E8" s="8"/>
      <c r="F8" s="8"/>
      <c r="G8" s="8"/>
      <c r="H8" s="8"/>
      <c r="I8" s="8"/>
      <c r="J8" s="8"/>
      <c r="K8" s="8"/>
    </row>
    <row r="9" spans="1:12" ht="48" customHeight="1" thickBot="1">
      <c r="A9" s="347" t="s">
        <v>5</v>
      </c>
      <c r="B9" s="348"/>
      <c r="C9" s="10" t="str">
        <f>'[1]51'!C8</f>
        <v>Cod indica tor</v>
      </c>
      <c r="D9" s="10" t="str">
        <f>'[1]51'!D8</f>
        <v>Credite de angajament initiale</v>
      </c>
      <c r="E9" s="10" t="str">
        <f>'[1]51'!E8</f>
        <v>Credite de angajament  finale</v>
      </c>
      <c r="F9" s="10" t="str">
        <f>'[1]51'!F8</f>
        <v xml:space="preserve">Credite  bugetare  initiale </v>
      </c>
      <c r="G9" s="10" t="str">
        <f>'[1]51'!G8</f>
        <v>Credite bugetare finale</v>
      </c>
      <c r="H9" s="10" t="str">
        <f>'[1]51'!H8</f>
        <v>Angajamente 
bugetare</v>
      </c>
      <c r="I9" s="10" t="str">
        <f>'[1]51'!I8</f>
        <v>Angajamente 
legale</v>
      </c>
      <c r="J9" s="10" t="str">
        <f>'[1]51'!J8</f>
        <v>Plati 
efectuate</v>
      </c>
      <c r="K9" s="10" t="str">
        <f>'[1]51'!K8</f>
        <v>Angajamente 
legale de platit</v>
      </c>
      <c r="L9" s="10" t="str">
        <f>'[1]51'!L8</f>
        <v>Cheltuieli efective</v>
      </c>
    </row>
    <row r="10" spans="1:12" ht="12" customHeight="1">
      <c r="A10" s="349">
        <v>0</v>
      </c>
      <c r="B10" s="350"/>
      <c r="C10" s="11">
        <v>1</v>
      </c>
      <c r="D10" s="11">
        <v>1</v>
      </c>
      <c r="E10" s="11">
        <v>2</v>
      </c>
      <c r="F10" s="11">
        <v>3</v>
      </c>
      <c r="G10" s="11">
        <v>4</v>
      </c>
      <c r="H10" s="11">
        <v>5</v>
      </c>
      <c r="I10" s="11">
        <v>6</v>
      </c>
      <c r="J10" s="11">
        <v>7</v>
      </c>
      <c r="K10" s="11">
        <v>8</v>
      </c>
      <c r="L10" s="200">
        <v>9</v>
      </c>
    </row>
    <row r="11" spans="1:12" ht="34.5" customHeight="1">
      <c r="A11" s="351" t="s">
        <v>6</v>
      </c>
      <c r="B11" s="352"/>
      <c r="C11" s="12"/>
      <c r="D11" s="120">
        <f t="shared" ref="D11:L11" si="0">D12+D189</f>
        <v>97034060</v>
      </c>
      <c r="E11" s="120">
        <f t="shared" si="0"/>
        <v>89911030</v>
      </c>
      <c r="F11" s="120">
        <f t="shared" si="0"/>
        <v>134028549</v>
      </c>
      <c r="G11" s="120">
        <f t="shared" si="0"/>
        <v>129709896</v>
      </c>
      <c r="H11" s="120">
        <f t="shared" si="0"/>
        <v>102850368</v>
      </c>
      <c r="I11" s="120">
        <f t="shared" si="0"/>
        <v>102850368</v>
      </c>
      <c r="J11" s="120">
        <f>J12+J189</f>
        <v>102850368</v>
      </c>
      <c r="K11" s="120">
        <f t="shared" si="0"/>
        <v>0</v>
      </c>
      <c r="L11" s="201">
        <f t="shared" si="0"/>
        <v>38655696</v>
      </c>
    </row>
    <row r="12" spans="1:12" ht="33" customHeight="1">
      <c r="A12" s="353" t="s">
        <v>7</v>
      </c>
      <c r="B12" s="354"/>
      <c r="C12" s="13"/>
      <c r="D12" s="121">
        <f t="shared" ref="D12:L12" si="1">D14+D49+D147+D168+D184+D158</f>
        <v>0</v>
      </c>
      <c r="E12" s="121">
        <f t="shared" si="1"/>
        <v>0</v>
      </c>
      <c r="F12" s="121">
        <f t="shared" si="1"/>
        <v>36994489</v>
      </c>
      <c r="G12" s="121">
        <f>G14+G49+G147+G168+G184+G158</f>
        <v>39798866</v>
      </c>
      <c r="H12" s="121">
        <f t="shared" si="1"/>
        <v>35983355</v>
      </c>
      <c r="I12" s="121">
        <f t="shared" si="1"/>
        <v>35983355</v>
      </c>
      <c r="J12" s="121">
        <f>J14+J49+J147+J168+J184+J158</f>
        <v>35983355</v>
      </c>
      <c r="K12" s="121">
        <f>K14+K49+K147+K168+K184+K158</f>
        <v>0</v>
      </c>
      <c r="L12" s="202">
        <f t="shared" si="1"/>
        <v>28400025</v>
      </c>
    </row>
    <row r="13" spans="1:12" ht="38.25" customHeight="1">
      <c r="A13" s="355" t="s">
        <v>8</v>
      </c>
      <c r="B13" s="356"/>
      <c r="C13" s="14" t="s">
        <v>9</v>
      </c>
      <c r="D13" s="122">
        <f t="shared" ref="D13:L13" si="2">D14+D49+D147+D190+D226+D281+D285+D158+D215</f>
        <v>46418000</v>
      </c>
      <c r="E13" s="122">
        <f t="shared" si="2"/>
        <v>44027135</v>
      </c>
      <c r="F13" s="122">
        <f t="shared" si="2"/>
        <v>78918000</v>
      </c>
      <c r="G13" s="122">
        <f t="shared" si="2"/>
        <v>79793135</v>
      </c>
      <c r="H13" s="122">
        <f t="shared" si="2"/>
        <v>54381637</v>
      </c>
      <c r="I13" s="122">
        <f t="shared" si="2"/>
        <v>54381637</v>
      </c>
      <c r="J13" s="122">
        <f>J14+J49+J147+J190+J226+J281+J285+J158+J215</f>
        <v>54381637</v>
      </c>
      <c r="K13" s="122">
        <f t="shared" si="2"/>
        <v>0</v>
      </c>
      <c r="L13" s="203">
        <f t="shared" si="2"/>
        <v>29529614</v>
      </c>
    </row>
    <row r="14" spans="1:12" s="16" customFormat="1" ht="34.5" customHeight="1">
      <c r="A14" s="357" t="s">
        <v>10</v>
      </c>
      <c r="B14" s="358"/>
      <c r="C14" s="15" t="s">
        <v>11</v>
      </c>
      <c r="D14" s="123"/>
      <c r="E14" s="123"/>
      <c r="F14" s="124">
        <f t="shared" ref="F14:L14" si="3">F15+F33+F41</f>
        <v>0</v>
      </c>
      <c r="G14" s="124">
        <f t="shared" si="3"/>
        <v>0</v>
      </c>
      <c r="H14" s="124">
        <f t="shared" si="3"/>
        <v>0</v>
      </c>
      <c r="I14" s="124">
        <f t="shared" si="3"/>
        <v>0</v>
      </c>
      <c r="J14" s="124">
        <f t="shared" si="3"/>
        <v>0</v>
      </c>
      <c r="K14" s="124">
        <f t="shared" si="3"/>
        <v>0</v>
      </c>
      <c r="L14" s="204">
        <f t="shared" si="3"/>
        <v>0</v>
      </c>
    </row>
    <row r="15" spans="1:12" ht="20.100000000000001" hidden="1" customHeight="1">
      <c r="A15" s="205" t="s">
        <v>12</v>
      </c>
      <c r="B15" s="17"/>
      <c r="C15" s="18" t="s">
        <v>13</v>
      </c>
      <c r="D15" s="125"/>
      <c r="E15" s="125"/>
      <c r="F15" s="126">
        <f t="shared" ref="F15:L15" si="4">F16+F20+F21+F26+F25+F27+F28+F29+F30+F31+F32</f>
        <v>0</v>
      </c>
      <c r="G15" s="126">
        <f t="shared" si="4"/>
        <v>0</v>
      </c>
      <c r="H15" s="126">
        <f t="shared" si="4"/>
        <v>0</v>
      </c>
      <c r="I15" s="126">
        <f t="shared" si="4"/>
        <v>0</v>
      </c>
      <c r="J15" s="126">
        <f t="shared" si="4"/>
        <v>0</v>
      </c>
      <c r="K15" s="126">
        <f t="shared" si="4"/>
        <v>0</v>
      </c>
      <c r="L15" s="206">
        <f t="shared" si="4"/>
        <v>0</v>
      </c>
    </row>
    <row r="16" spans="1:12" ht="20.100000000000001" hidden="1" customHeight="1">
      <c r="A16" s="207"/>
      <c r="B16" s="19" t="s">
        <v>14</v>
      </c>
      <c r="C16" s="20" t="s">
        <v>15</v>
      </c>
      <c r="D16" s="127"/>
      <c r="E16" s="127"/>
      <c r="F16" s="128"/>
      <c r="G16" s="129"/>
      <c r="H16" s="129"/>
      <c r="I16" s="129"/>
      <c r="J16" s="129"/>
      <c r="K16" s="129">
        <f t="shared" ref="K16:K32" si="5">H16-J16</f>
        <v>0</v>
      </c>
      <c r="L16" s="208"/>
    </row>
    <row r="17" spans="1:12" s="23" customFormat="1" ht="20.100000000000001" hidden="1" customHeight="1">
      <c r="A17" s="209"/>
      <c r="B17" s="21" t="s">
        <v>16</v>
      </c>
      <c r="C17" s="22" t="s">
        <v>17</v>
      </c>
      <c r="D17" s="130"/>
      <c r="E17" s="130"/>
      <c r="F17" s="128"/>
      <c r="G17" s="131"/>
      <c r="H17" s="131"/>
      <c r="I17" s="131"/>
      <c r="J17" s="131"/>
      <c r="K17" s="129">
        <f t="shared" si="5"/>
        <v>0</v>
      </c>
      <c r="L17" s="210"/>
    </row>
    <row r="18" spans="1:12" s="23" customFormat="1" ht="20.100000000000001" hidden="1" customHeight="1">
      <c r="A18" s="209"/>
      <c r="B18" s="21" t="s">
        <v>18</v>
      </c>
      <c r="C18" s="22" t="s">
        <v>19</v>
      </c>
      <c r="D18" s="130"/>
      <c r="E18" s="130"/>
      <c r="F18" s="128"/>
      <c r="G18" s="131"/>
      <c r="H18" s="131"/>
      <c r="I18" s="131"/>
      <c r="J18" s="131"/>
      <c r="K18" s="129">
        <f t="shared" si="5"/>
        <v>0</v>
      </c>
      <c r="L18" s="210"/>
    </row>
    <row r="19" spans="1:12" s="23" customFormat="1" ht="20.100000000000001" hidden="1" customHeight="1">
      <c r="A19" s="209"/>
      <c r="B19" s="21" t="s">
        <v>20</v>
      </c>
      <c r="C19" s="22" t="s">
        <v>21</v>
      </c>
      <c r="D19" s="130"/>
      <c r="E19" s="130"/>
      <c r="F19" s="128"/>
      <c r="G19" s="131"/>
      <c r="H19" s="131"/>
      <c r="I19" s="131"/>
      <c r="J19" s="131"/>
      <c r="K19" s="129">
        <f t="shared" si="5"/>
        <v>0</v>
      </c>
      <c r="L19" s="210"/>
    </row>
    <row r="20" spans="1:12" ht="20.100000000000001" hidden="1" customHeight="1">
      <c r="A20" s="207"/>
      <c r="B20" s="19" t="s">
        <v>22</v>
      </c>
      <c r="C20" s="20" t="s">
        <v>23</v>
      </c>
      <c r="D20" s="127"/>
      <c r="E20" s="127"/>
      <c r="F20" s="128"/>
      <c r="G20" s="129"/>
      <c r="H20" s="132"/>
      <c r="I20" s="132"/>
      <c r="J20" s="132"/>
      <c r="K20" s="129">
        <f t="shared" si="5"/>
        <v>0</v>
      </c>
      <c r="L20" s="211"/>
    </row>
    <row r="21" spans="1:12" ht="20.100000000000001" hidden="1" customHeight="1">
      <c r="A21" s="207"/>
      <c r="B21" s="19" t="s">
        <v>24</v>
      </c>
      <c r="C21" s="20" t="s">
        <v>25</v>
      </c>
      <c r="D21" s="127"/>
      <c r="E21" s="127"/>
      <c r="F21" s="128"/>
      <c r="G21" s="129"/>
      <c r="H21" s="132"/>
      <c r="I21" s="132"/>
      <c r="J21" s="132"/>
      <c r="K21" s="129">
        <f t="shared" si="5"/>
        <v>0</v>
      </c>
      <c r="L21" s="211"/>
    </row>
    <row r="22" spans="1:12" ht="20.100000000000001" hidden="1" customHeight="1">
      <c r="A22" s="207"/>
      <c r="B22" s="19" t="s">
        <v>26</v>
      </c>
      <c r="C22" s="20" t="s">
        <v>27</v>
      </c>
      <c r="D22" s="127"/>
      <c r="E22" s="127"/>
      <c r="F22" s="133"/>
      <c r="G22" s="129" t="s">
        <v>28</v>
      </c>
      <c r="H22" s="129" t="s">
        <v>28</v>
      </c>
      <c r="I22" s="129" t="s">
        <v>28</v>
      </c>
      <c r="J22" s="129" t="s">
        <v>28</v>
      </c>
      <c r="K22" s="129" t="e">
        <f t="shared" si="5"/>
        <v>#VALUE!</v>
      </c>
      <c r="L22" s="208" t="s">
        <v>28</v>
      </c>
    </row>
    <row r="23" spans="1:12" ht="20.100000000000001" hidden="1" customHeight="1">
      <c r="A23" s="207"/>
      <c r="B23" s="19" t="s">
        <v>29</v>
      </c>
      <c r="C23" s="20" t="s">
        <v>30</v>
      </c>
      <c r="D23" s="127"/>
      <c r="E23" s="127"/>
      <c r="F23" s="133"/>
      <c r="G23" s="129" t="s">
        <v>28</v>
      </c>
      <c r="H23" s="132" t="s">
        <v>28</v>
      </c>
      <c r="I23" s="132" t="s">
        <v>28</v>
      </c>
      <c r="J23" s="132" t="s">
        <v>28</v>
      </c>
      <c r="K23" s="129" t="e">
        <f t="shared" si="5"/>
        <v>#VALUE!</v>
      </c>
      <c r="L23" s="211" t="s">
        <v>28</v>
      </c>
    </row>
    <row r="24" spans="1:12" ht="20.100000000000001" hidden="1" customHeight="1">
      <c r="A24" s="207"/>
      <c r="B24" s="19" t="s">
        <v>31</v>
      </c>
      <c r="C24" s="20" t="s">
        <v>32</v>
      </c>
      <c r="D24" s="127"/>
      <c r="E24" s="127"/>
      <c r="F24" s="133"/>
      <c r="G24" s="129" t="s">
        <v>28</v>
      </c>
      <c r="H24" s="129" t="s">
        <v>28</v>
      </c>
      <c r="I24" s="129" t="s">
        <v>28</v>
      </c>
      <c r="J24" s="129" t="s">
        <v>28</v>
      </c>
      <c r="K24" s="129" t="e">
        <f t="shared" si="5"/>
        <v>#VALUE!</v>
      </c>
      <c r="L24" s="208" t="s">
        <v>28</v>
      </c>
    </row>
    <row r="25" spans="1:12" ht="20.100000000000001" hidden="1" customHeight="1">
      <c r="A25" s="207"/>
      <c r="B25" s="19" t="s">
        <v>33</v>
      </c>
      <c r="C25" s="20" t="s">
        <v>34</v>
      </c>
      <c r="D25" s="127"/>
      <c r="E25" s="127"/>
      <c r="F25" s="134"/>
      <c r="G25" s="129"/>
      <c r="H25" s="129"/>
      <c r="I25" s="129"/>
      <c r="J25" s="129"/>
      <c r="K25" s="129">
        <f t="shared" si="5"/>
        <v>0</v>
      </c>
      <c r="L25" s="208"/>
    </row>
    <row r="26" spans="1:12" ht="20.100000000000001" hidden="1" customHeight="1">
      <c r="A26" s="207"/>
      <c r="B26" s="19" t="s">
        <v>35</v>
      </c>
      <c r="C26" s="20" t="s">
        <v>36</v>
      </c>
      <c r="D26" s="127"/>
      <c r="E26" s="127"/>
      <c r="F26" s="134"/>
      <c r="G26" s="129"/>
      <c r="H26" s="129"/>
      <c r="I26" s="129"/>
      <c r="J26" s="129"/>
      <c r="K26" s="129">
        <f t="shared" si="5"/>
        <v>0</v>
      </c>
      <c r="L26" s="208"/>
    </row>
    <row r="27" spans="1:12" ht="20.100000000000001" hidden="1" customHeight="1">
      <c r="A27" s="207"/>
      <c r="B27" s="19" t="s">
        <v>37</v>
      </c>
      <c r="C27" s="20" t="s">
        <v>38</v>
      </c>
      <c r="D27" s="127"/>
      <c r="E27" s="127"/>
      <c r="F27" s="134"/>
      <c r="G27" s="129"/>
      <c r="H27" s="129"/>
      <c r="I27" s="129"/>
      <c r="J27" s="129"/>
      <c r="K27" s="129">
        <f t="shared" si="5"/>
        <v>0</v>
      </c>
      <c r="L27" s="208"/>
    </row>
    <row r="28" spans="1:12" ht="20.100000000000001" hidden="1" customHeight="1">
      <c r="A28" s="205"/>
      <c r="B28" s="24" t="s">
        <v>39</v>
      </c>
      <c r="C28" s="20" t="s">
        <v>40</v>
      </c>
      <c r="D28" s="127"/>
      <c r="E28" s="127"/>
      <c r="F28" s="134"/>
      <c r="G28" s="129"/>
      <c r="H28" s="129"/>
      <c r="I28" s="129"/>
      <c r="J28" s="129"/>
      <c r="K28" s="129">
        <f t="shared" si="5"/>
        <v>0</v>
      </c>
      <c r="L28" s="208"/>
    </row>
    <row r="29" spans="1:12" ht="20.100000000000001" hidden="1" customHeight="1">
      <c r="A29" s="205"/>
      <c r="B29" s="24" t="s">
        <v>41</v>
      </c>
      <c r="C29" s="20" t="s">
        <v>42</v>
      </c>
      <c r="D29" s="127"/>
      <c r="E29" s="127"/>
      <c r="F29" s="134"/>
      <c r="G29" s="129"/>
      <c r="H29" s="129"/>
      <c r="I29" s="129"/>
      <c r="J29" s="129"/>
      <c r="K29" s="129">
        <f t="shared" si="5"/>
        <v>0</v>
      </c>
      <c r="L29" s="208"/>
    </row>
    <row r="30" spans="1:12" ht="20.100000000000001" hidden="1" customHeight="1">
      <c r="A30" s="205"/>
      <c r="B30" s="24" t="s">
        <v>43</v>
      </c>
      <c r="C30" s="20" t="s">
        <v>44</v>
      </c>
      <c r="D30" s="127"/>
      <c r="E30" s="127"/>
      <c r="F30" s="134"/>
      <c r="G30" s="129"/>
      <c r="H30" s="129"/>
      <c r="I30" s="129"/>
      <c r="J30" s="129"/>
      <c r="K30" s="129">
        <f t="shared" si="5"/>
        <v>0</v>
      </c>
      <c r="L30" s="208"/>
    </row>
    <row r="31" spans="1:12" ht="20.100000000000001" hidden="1" customHeight="1">
      <c r="A31" s="205"/>
      <c r="B31" s="24" t="s">
        <v>45</v>
      </c>
      <c r="C31" s="20" t="s">
        <v>46</v>
      </c>
      <c r="D31" s="127"/>
      <c r="E31" s="127"/>
      <c r="F31" s="134"/>
      <c r="G31" s="129"/>
      <c r="H31" s="129"/>
      <c r="I31" s="129"/>
      <c r="J31" s="129"/>
      <c r="K31" s="129">
        <f t="shared" si="5"/>
        <v>0</v>
      </c>
      <c r="L31" s="208"/>
    </row>
    <row r="32" spans="1:12" ht="20.100000000000001" hidden="1" customHeight="1">
      <c r="A32" s="205"/>
      <c r="B32" s="19" t="s">
        <v>47</v>
      </c>
      <c r="C32" s="20" t="s">
        <v>48</v>
      </c>
      <c r="D32" s="127"/>
      <c r="E32" s="127"/>
      <c r="F32" s="134"/>
      <c r="G32" s="129"/>
      <c r="H32" s="129"/>
      <c r="I32" s="129"/>
      <c r="J32" s="129"/>
      <c r="K32" s="129">
        <f t="shared" si="5"/>
        <v>0</v>
      </c>
      <c r="L32" s="208"/>
    </row>
    <row r="33" spans="1:12" ht="20.100000000000001" hidden="1" customHeight="1">
      <c r="A33" s="205" t="s">
        <v>49</v>
      </c>
      <c r="B33" s="19"/>
      <c r="C33" s="18" t="s">
        <v>50</v>
      </c>
      <c r="D33" s="125"/>
      <c r="E33" s="125"/>
      <c r="F33" s="134">
        <f t="shared" ref="F33:L33" si="6">F34+F35+F36+F37+F38+F40</f>
        <v>0</v>
      </c>
      <c r="G33" s="134">
        <f t="shared" si="6"/>
        <v>0</v>
      </c>
      <c r="H33" s="134">
        <f t="shared" si="6"/>
        <v>0</v>
      </c>
      <c r="I33" s="134">
        <f t="shared" si="6"/>
        <v>0</v>
      </c>
      <c r="J33" s="134">
        <f t="shared" si="6"/>
        <v>0</v>
      </c>
      <c r="K33" s="134">
        <f t="shared" si="6"/>
        <v>0</v>
      </c>
      <c r="L33" s="212">
        <f t="shared" si="6"/>
        <v>0</v>
      </c>
    </row>
    <row r="34" spans="1:12" ht="20.100000000000001" hidden="1" customHeight="1">
      <c r="A34" s="205"/>
      <c r="B34" s="19" t="s">
        <v>51</v>
      </c>
      <c r="C34" s="20" t="s">
        <v>52</v>
      </c>
      <c r="D34" s="127"/>
      <c r="E34" s="127"/>
      <c r="F34" s="134"/>
      <c r="G34" s="133"/>
      <c r="H34" s="133"/>
      <c r="I34" s="133"/>
      <c r="J34" s="133"/>
      <c r="K34" s="133">
        <f t="shared" ref="K34:K40" si="7">H34-J34</f>
        <v>0</v>
      </c>
      <c r="L34" s="213"/>
    </row>
    <row r="35" spans="1:12" ht="20.100000000000001" hidden="1" customHeight="1">
      <c r="A35" s="205"/>
      <c r="B35" s="19" t="s">
        <v>53</v>
      </c>
      <c r="C35" s="20" t="s">
        <v>54</v>
      </c>
      <c r="D35" s="127"/>
      <c r="E35" s="127"/>
      <c r="F35" s="134"/>
      <c r="G35" s="133"/>
      <c r="H35" s="133"/>
      <c r="I35" s="133"/>
      <c r="J35" s="133"/>
      <c r="K35" s="133">
        <f t="shared" si="7"/>
        <v>0</v>
      </c>
      <c r="L35" s="213"/>
    </row>
    <row r="36" spans="1:12" ht="20.100000000000001" hidden="1" customHeight="1">
      <c r="A36" s="205"/>
      <c r="B36" s="19" t="s">
        <v>55</v>
      </c>
      <c r="C36" s="20" t="s">
        <v>56</v>
      </c>
      <c r="D36" s="127"/>
      <c r="E36" s="127"/>
      <c r="F36" s="134"/>
      <c r="G36" s="133"/>
      <c r="H36" s="133"/>
      <c r="I36" s="133"/>
      <c r="J36" s="133"/>
      <c r="K36" s="133">
        <f t="shared" si="7"/>
        <v>0</v>
      </c>
      <c r="L36" s="213"/>
    </row>
    <row r="37" spans="1:12" ht="20.100000000000001" hidden="1" customHeight="1">
      <c r="A37" s="205"/>
      <c r="B37" s="19" t="s">
        <v>57</v>
      </c>
      <c r="C37" s="20" t="s">
        <v>58</v>
      </c>
      <c r="D37" s="127"/>
      <c r="E37" s="127"/>
      <c r="F37" s="134"/>
      <c r="G37" s="133"/>
      <c r="H37" s="133"/>
      <c r="I37" s="133"/>
      <c r="J37" s="133"/>
      <c r="K37" s="133">
        <f t="shared" si="7"/>
        <v>0</v>
      </c>
      <c r="L37" s="213"/>
    </row>
    <row r="38" spans="1:12" ht="20.100000000000001" hidden="1" customHeight="1">
      <c r="A38" s="205"/>
      <c r="B38" s="24" t="s">
        <v>59</v>
      </c>
      <c r="C38" s="20" t="s">
        <v>60</v>
      </c>
      <c r="D38" s="127"/>
      <c r="E38" s="127"/>
      <c r="F38" s="134"/>
      <c r="G38" s="133"/>
      <c r="H38" s="133"/>
      <c r="I38" s="133"/>
      <c r="J38" s="133"/>
      <c r="K38" s="133">
        <f t="shared" si="7"/>
        <v>0</v>
      </c>
      <c r="L38" s="213"/>
    </row>
    <row r="39" spans="1:12" ht="20.100000000000001" hidden="1" customHeight="1">
      <c r="A39" s="205"/>
      <c r="B39" s="24" t="s">
        <v>61</v>
      </c>
      <c r="C39" s="20" t="s">
        <v>62</v>
      </c>
      <c r="D39" s="127"/>
      <c r="E39" s="127"/>
      <c r="F39" s="134"/>
      <c r="G39" s="133" t="s">
        <v>28</v>
      </c>
      <c r="H39" s="133" t="s">
        <v>28</v>
      </c>
      <c r="I39" s="133" t="s">
        <v>28</v>
      </c>
      <c r="J39" s="133" t="s">
        <v>28</v>
      </c>
      <c r="K39" s="133" t="e">
        <f t="shared" si="7"/>
        <v>#VALUE!</v>
      </c>
      <c r="L39" s="213" t="s">
        <v>28</v>
      </c>
    </row>
    <row r="40" spans="1:12" ht="20.100000000000001" hidden="1" customHeight="1">
      <c r="A40" s="207"/>
      <c r="B40" s="19" t="s">
        <v>63</v>
      </c>
      <c r="C40" s="20" t="s">
        <v>64</v>
      </c>
      <c r="D40" s="127"/>
      <c r="E40" s="127"/>
      <c r="F40" s="134"/>
      <c r="G40" s="133"/>
      <c r="H40" s="133"/>
      <c r="I40" s="133"/>
      <c r="J40" s="133"/>
      <c r="K40" s="133">
        <f t="shared" si="7"/>
        <v>0</v>
      </c>
      <c r="L40" s="213"/>
    </row>
    <row r="41" spans="1:12" ht="20.100000000000001" hidden="1" customHeight="1">
      <c r="A41" s="214" t="s">
        <v>65</v>
      </c>
      <c r="B41" s="24"/>
      <c r="C41" s="18" t="s">
        <v>66</v>
      </c>
      <c r="D41" s="125"/>
      <c r="E41" s="125"/>
      <c r="F41" s="134">
        <f t="shared" ref="F41:L41" si="8">F42+F43+F44+F45+F46+F47</f>
        <v>0</v>
      </c>
      <c r="G41" s="134">
        <f t="shared" si="8"/>
        <v>0</v>
      </c>
      <c r="H41" s="134">
        <f t="shared" si="8"/>
        <v>0</v>
      </c>
      <c r="I41" s="134">
        <f t="shared" si="8"/>
        <v>0</v>
      </c>
      <c r="J41" s="134">
        <f t="shared" si="8"/>
        <v>0</v>
      </c>
      <c r="K41" s="134">
        <f t="shared" si="8"/>
        <v>0</v>
      </c>
      <c r="L41" s="212">
        <f t="shared" si="8"/>
        <v>0</v>
      </c>
    </row>
    <row r="42" spans="1:12" ht="20.100000000000001" hidden="1" customHeight="1">
      <c r="A42" s="205"/>
      <c r="B42" s="25" t="s">
        <v>67</v>
      </c>
      <c r="C42" s="20" t="s">
        <v>68</v>
      </c>
      <c r="D42" s="127"/>
      <c r="E42" s="127"/>
      <c r="F42" s="134"/>
      <c r="G42" s="129"/>
      <c r="H42" s="129"/>
      <c r="I42" s="129"/>
      <c r="J42" s="129"/>
      <c r="K42" s="129">
        <f t="shared" ref="K42:K48" si="9">H42-J42</f>
        <v>0</v>
      </c>
      <c r="L42" s="208"/>
    </row>
    <row r="43" spans="1:12" ht="20.100000000000001" hidden="1" customHeight="1">
      <c r="A43" s="214"/>
      <c r="B43" s="24" t="s">
        <v>69</v>
      </c>
      <c r="C43" s="20" t="s">
        <v>70</v>
      </c>
      <c r="D43" s="127"/>
      <c r="E43" s="127"/>
      <c r="F43" s="134"/>
      <c r="G43" s="129"/>
      <c r="H43" s="129"/>
      <c r="I43" s="129"/>
      <c r="J43" s="129"/>
      <c r="K43" s="129">
        <f t="shared" si="9"/>
        <v>0</v>
      </c>
      <c r="L43" s="208"/>
    </row>
    <row r="44" spans="1:12" ht="20.100000000000001" hidden="1" customHeight="1">
      <c r="A44" s="214"/>
      <c r="B44" s="24" t="s">
        <v>71</v>
      </c>
      <c r="C44" s="20" t="s">
        <v>72</v>
      </c>
      <c r="D44" s="127"/>
      <c r="E44" s="127"/>
      <c r="F44" s="134"/>
      <c r="G44" s="129"/>
      <c r="H44" s="129"/>
      <c r="I44" s="129"/>
      <c r="J44" s="129"/>
      <c r="K44" s="129">
        <f t="shared" si="9"/>
        <v>0</v>
      </c>
      <c r="L44" s="208"/>
    </row>
    <row r="45" spans="1:12" ht="20.100000000000001" hidden="1" customHeight="1">
      <c r="A45" s="214"/>
      <c r="B45" s="26" t="s">
        <v>73</v>
      </c>
      <c r="C45" s="20" t="s">
        <v>74</v>
      </c>
      <c r="D45" s="127"/>
      <c r="E45" s="127"/>
      <c r="F45" s="134"/>
      <c r="G45" s="129"/>
      <c r="H45" s="129"/>
      <c r="I45" s="129"/>
      <c r="J45" s="129"/>
      <c r="K45" s="129">
        <f t="shared" si="9"/>
        <v>0</v>
      </c>
      <c r="L45" s="208"/>
    </row>
    <row r="46" spans="1:12" ht="20.100000000000001" hidden="1" customHeight="1">
      <c r="A46" s="214"/>
      <c r="B46" s="26" t="s">
        <v>75</v>
      </c>
      <c r="C46" s="20" t="s">
        <v>76</v>
      </c>
      <c r="D46" s="127"/>
      <c r="E46" s="127"/>
      <c r="F46" s="134"/>
      <c r="G46" s="129"/>
      <c r="H46" s="129"/>
      <c r="I46" s="129"/>
      <c r="J46" s="129"/>
      <c r="K46" s="129">
        <f t="shared" si="9"/>
        <v>0</v>
      </c>
      <c r="L46" s="208"/>
    </row>
    <row r="47" spans="1:12" ht="20.100000000000001" hidden="1" customHeight="1">
      <c r="A47" s="214"/>
      <c r="B47" s="24" t="s">
        <v>77</v>
      </c>
      <c r="C47" s="20" t="s">
        <v>78</v>
      </c>
      <c r="D47" s="127"/>
      <c r="E47" s="127"/>
      <c r="F47" s="134"/>
      <c r="G47" s="129"/>
      <c r="H47" s="129"/>
      <c r="I47" s="129"/>
      <c r="J47" s="129"/>
      <c r="K47" s="129">
        <f t="shared" si="9"/>
        <v>0</v>
      </c>
      <c r="L47" s="208"/>
    </row>
    <row r="48" spans="1:12" ht="20.100000000000001" hidden="1" customHeight="1">
      <c r="A48" s="214"/>
      <c r="B48" s="21" t="s">
        <v>79</v>
      </c>
      <c r="C48" s="27" t="s">
        <v>80</v>
      </c>
      <c r="D48" s="135"/>
      <c r="E48" s="135"/>
      <c r="F48" s="134" t="e">
        <f>H48+I48+J48+K48</f>
        <v>#VALUE!</v>
      </c>
      <c r="G48" s="136" t="s">
        <v>28</v>
      </c>
      <c r="H48" s="136" t="s">
        <v>28</v>
      </c>
      <c r="I48" s="136" t="s">
        <v>28</v>
      </c>
      <c r="J48" s="136" t="s">
        <v>28</v>
      </c>
      <c r="K48" s="129" t="e">
        <f t="shared" si="9"/>
        <v>#VALUE!</v>
      </c>
      <c r="L48" s="215" t="s">
        <v>28</v>
      </c>
    </row>
    <row r="49" spans="1:12" s="16" customFormat="1" ht="49.5" customHeight="1">
      <c r="A49" s="341" t="s">
        <v>81</v>
      </c>
      <c r="B49" s="342"/>
      <c r="C49" s="15" t="s">
        <v>82</v>
      </c>
      <c r="D49" s="123"/>
      <c r="E49" s="123"/>
      <c r="F49" s="137">
        <f>F50+F61+F62+F65+F73+F77+F80+F81+F82+F83+F84+F85+F86+F87+F88+F89+F90+F91+F92+F93+F94+F98+F99+F100+F70</f>
        <v>25000000</v>
      </c>
      <c r="G49" s="137">
        <f t="shared" ref="G49:L49" si="10">G50+G61+G62+G65+G73+G77+G80+G81+G82+G83+G84+G85+G86+G87+G88+G89+G90+G91+G92+G93+G94+G98+G99+G100+G70</f>
        <v>28260000</v>
      </c>
      <c r="H49" s="137">
        <f t="shared" si="10"/>
        <v>27948445</v>
      </c>
      <c r="I49" s="137">
        <f t="shared" si="10"/>
        <v>27948445</v>
      </c>
      <c r="J49" s="137">
        <f>J50+J61+J62+J65+J73+J77+J80+J81+J82+J83+J84+J85+J86+J87+J88+J89+J90+J91+J92+J93+J94+J98+J99+J100+J70</f>
        <v>27948445</v>
      </c>
      <c r="K49" s="137">
        <f t="shared" si="10"/>
        <v>0</v>
      </c>
      <c r="L49" s="216">
        <f t="shared" si="10"/>
        <v>28168193</v>
      </c>
    </row>
    <row r="50" spans="1:12" ht="31.5" customHeight="1">
      <c r="A50" s="217" t="s">
        <v>83</v>
      </c>
      <c r="B50" s="28"/>
      <c r="C50" s="29" t="s">
        <v>84</v>
      </c>
      <c r="D50" s="138"/>
      <c r="E50" s="138"/>
      <c r="F50" s="139">
        <f t="shared" ref="F50:L50" si="11">F51+F52+F53+F54+F55+F56+F58+F57+F59+F60</f>
        <v>16896000</v>
      </c>
      <c r="G50" s="139">
        <f t="shared" si="11"/>
        <v>18356000</v>
      </c>
      <c r="H50" s="139">
        <f t="shared" si="11"/>
        <v>18122319</v>
      </c>
      <c r="I50" s="139">
        <f t="shared" si="11"/>
        <v>18122319</v>
      </c>
      <c r="J50" s="139">
        <f>J51+J52+J53+J54+J55+J56+J58+J57+J59+J60</f>
        <v>18122319</v>
      </c>
      <c r="K50" s="139">
        <f t="shared" si="11"/>
        <v>0</v>
      </c>
      <c r="L50" s="218">
        <f t="shared" si="11"/>
        <v>18062927</v>
      </c>
    </row>
    <row r="51" spans="1:12" ht="20.100000000000001" customHeight="1">
      <c r="A51" s="219"/>
      <c r="B51" s="30" t="s">
        <v>85</v>
      </c>
      <c r="C51" s="31" t="s">
        <v>86</v>
      </c>
      <c r="D51" s="140"/>
      <c r="E51" s="140"/>
      <c r="F51" s="163">
        <f>'[1]70,50T'!L13+'[1]70,06'!L13</f>
        <v>1000</v>
      </c>
      <c r="G51" s="163">
        <f>'[1]70,50T'!M13+'[1]70,06'!M13</f>
        <v>1000</v>
      </c>
      <c r="H51" s="163">
        <f>'[1]70,50T'!N13+'[1]70,06'!N13</f>
        <v>0</v>
      </c>
      <c r="I51" s="163">
        <f>H51</f>
        <v>0</v>
      </c>
      <c r="J51" s="163">
        <f>'[1]70,50T'!P13+'[1]70,06'!P13</f>
        <v>0</v>
      </c>
      <c r="K51" s="163">
        <f>'[1]70,50T'!Q13+'[1]70,06'!Q13</f>
        <v>0</v>
      </c>
      <c r="L51" s="220">
        <f>'[1]70,50T'!R13+'[1]70,06'!R13</f>
        <v>0</v>
      </c>
    </row>
    <row r="52" spans="1:12" ht="17.25" customHeight="1">
      <c r="A52" s="219"/>
      <c r="B52" s="30" t="s">
        <v>87</v>
      </c>
      <c r="C52" s="31" t="s">
        <v>88</v>
      </c>
      <c r="D52" s="140"/>
      <c r="E52" s="140"/>
      <c r="F52" s="163">
        <f>'[1]70,50T'!L14</f>
        <v>10000</v>
      </c>
      <c r="G52" s="163">
        <f>'[1]70,50T'!M14</f>
        <v>10000</v>
      </c>
      <c r="H52" s="163">
        <f>'[1]70,50T'!N14</f>
        <v>7251</v>
      </c>
      <c r="I52" s="163">
        <f t="shared" ref="I52:I60" si="12">H52</f>
        <v>7251</v>
      </c>
      <c r="J52" s="163">
        <f>'[1]70,50T'!P14</f>
        <v>7251</v>
      </c>
      <c r="K52" s="163">
        <f>'[1]70,50T'!Q14</f>
        <v>0</v>
      </c>
      <c r="L52" s="220">
        <f>'[1]70,50T'!R14</f>
        <v>7251</v>
      </c>
    </row>
    <row r="53" spans="1:12" ht="17.25" customHeight="1">
      <c r="A53" s="219"/>
      <c r="B53" s="30" t="s">
        <v>89</v>
      </c>
      <c r="C53" s="31" t="s">
        <v>90</v>
      </c>
      <c r="D53" s="140"/>
      <c r="E53" s="140"/>
      <c r="F53" s="163">
        <f>'[1]70,06'!L14+'[1]70,50T'!L15</f>
        <v>9400000</v>
      </c>
      <c r="G53" s="163">
        <f>'[1]70,06'!M14+'[1]70,50T'!M15</f>
        <v>11940000</v>
      </c>
      <c r="H53" s="163">
        <f>'[1]70,06'!N14+'[1]70,50T'!N15</f>
        <v>11867464</v>
      </c>
      <c r="I53" s="163">
        <f t="shared" si="12"/>
        <v>11867464</v>
      </c>
      <c r="J53" s="163">
        <f>'[1]70,06'!P14+'[1]70,50T'!P15</f>
        <v>11867464</v>
      </c>
      <c r="K53" s="163">
        <f>'[1]70,06'!Q14+'[1]70,50T'!Q15</f>
        <v>0</v>
      </c>
      <c r="L53" s="220">
        <f>'[1]70,06'!R14+'[1]70,50T'!R15</f>
        <v>11861671</v>
      </c>
    </row>
    <row r="54" spans="1:12" ht="17.25" customHeight="1">
      <c r="A54" s="219"/>
      <c r="B54" s="30" t="s">
        <v>91</v>
      </c>
      <c r="C54" s="31" t="s">
        <v>92</v>
      </c>
      <c r="D54" s="140"/>
      <c r="E54" s="140"/>
      <c r="F54" s="163">
        <f>'[1]70,50T'!L16</f>
        <v>6000000</v>
      </c>
      <c r="G54" s="163">
        <f>'[1]70,50T'!M16</f>
        <v>5240000</v>
      </c>
      <c r="H54" s="163">
        <f>'[1]70,50T'!N16</f>
        <v>5190205</v>
      </c>
      <c r="I54" s="163">
        <f t="shared" si="12"/>
        <v>5190205</v>
      </c>
      <c r="J54" s="163">
        <f>'[1]70,50T'!P16</f>
        <v>5190205</v>
      </c>
      <c r="K54" s="163">
        <f>'[1]70,50T'!Q16</f>
        <v>0</v>
      </c>
      <c r="L54" s="220">
        <f>'[1]70,50T'!R16</f>
        <v>5128148</v>
      </c>
    </row>
    <row r="55" spans="1:12" ht="17.25" customHeight="1">
      <c r="A55" s="219"/>
      <c r="B55" s="30" t="s">
        <v>93</v>
      </c>
      <c r="C55" s="31" t="s">
        <v>94</v>
      </c>
      <c r="D55" s="140"/>
      <c r="E55" s="140"/>
      <c r="F55" s="163"/>
      <c r="G55" s="158"/>
      <c r="H55" s="158"/>
      <c r="I55" s="163">
        <f t="shared" si="12"/>
        <v>0</v>
      </c>
      <c r="J55" s="158"/>
      <c r="K55" s="158">
        <v>0</v>
      </c>
      <c r="L55" s="221"/>
    </row>
    <row r="56" spans="1:12" ht="17.25" customHeight="1">
      <c r="A56" s="219"/>
      <c r="B56" s="30" t="s">
        <v>95</v>
      </c>
      <c r="C56" s="31" t="s">
        <v>96</v>
      </c>
      <c r="D56" s="140"/>
      <c r="E56" s="140"/>
      <c r="F56" s="163">
        <f>'[1]70,06'!L15+'[1]70,50T'!L17</f>
        <v>10000</v>
      </c>
      <c r="G56" s="163">
        <f>'[1]70,06'!M15+'[1]70,50T'!M17</f>
        <v>20000</v>
      </c>
      <c r="H56" s="163">
        <f>'[1]70,06'!N15+'[1]70,50T'!N17</f>
        <v>17945</v>
      </c>
      <c r="I56" s="163">
        <f t="shared" si="12"/>
        <v>17945</v>
      </c>
      <c r="J56" s="163">
        <f>'[1]70,06'!P15+'[1]70,50T'!P17</f>
        <v>17945</v>
      </c>
      <c r="K56" s="163">
        <f>'[1]70,06'!Q15+'[1]70,50T'!Q17</f>
        <v>0</v>
      </c>
      <c r="L56" s="220">
        <f>'[1]70,06'!R15+'[1]70,50T'!R17</f>
        <v>17945</v>
      </c>
    </row>
    <row r="57" spans="1:12" ht="17.25" customHeight="1">
      <c r="A57" s="219"/>
      <c r="B57" s="30" t="s">
        <v>97</v>
      </c>
      <c r="C57" s="31" t="s">
        <v>98</v>
      </c>
      <c r="D57" s="140"/>
      <c r="E57" s="140"/>
      <c r="F57" s="163"/>
      <c r="G57" s="158"/>
      <c r="H57" s="158"/>
      <c r="I57" s="163">
        <f t="shared" si="12"/>
        <v>0</v>
      </c>
      <c r="J57" s="158"/>
      <c r="K57" s="158">
        <v>0</v>
      </c>
      <c r="L57" s="221"/>
    </row>
    <row r="58" spans="1:12" ht="15" customHeight="1">
      <c r="A58" s="219"/>
      <c r="B58" s="30" t="s">
        <v>99</v>
      </c>
      <c r="C58" s="31" t="s">
        <v>100</v>
      </c>
      <c r="D58" s="140"/>
      <c r="E58" s="140"/>
      <c r="F58" s="163">
        <f>'[1]70,50T'!L18</f>
        <v>450000</v>
      </c>
      <c r="G58" s="163">
        <f>'[1]70,50T'!M18</f>
        <v>200000</v>
      </c>
      <c r="H58" s="163">
        <f>'[1]70,50T'!N18</f>
        <v>159501</v>
      </c>
      <c r="I58" s="163">
        <f t="shared" si="12"/>
        <v>159501</v>
      </c>
      <c r="J58" s="163">
        <f>'[1]70,50T'!P18</f>
        <v>159501</v>
      </c>
      <c r="K58" s="163">
        <f>'[1]70,50T'!Q18</f>
        <v>0</v>
      </c>
      <c r="L58" s="220">
        <f>'[1]70,50T'!R18</f>
        <v>159501</v>
      </c>
    </row>
    <row r="59" spans="1:12" ht="15" customHeight="1">
      <c r="A59" s="219"/>
      <c r="B59" s="32" t="s">
        <v>101</v>
      </c>
      <c r="C59" s="31" t="s">
        <v>102</v>
      </c>
      <c r="D59" s="140"/>
      <c r="E59" s="140"/>
      <c r="F59" s="163">
        <f>'[1]70,50T'!L19</f>
        <v>175000</v>
      </c>
      <c r="G59" s="163">
        <f>'[1]70,50T'!M19</f>
        <v>195000</v>
      </c>
      <c r="H59" s="163">
        <f>'[1]70,50T'!N19</f>
        <v>164411</v>
      </c>
      <c r="I59" s="163">
        <f t="shared" si="12"/>
        <v>164411</v>
      </c>
      <c r="J59" s="163">
        <f>'[1]70,50T'!P19</f>
        <v>164411</v>
      </c>
      <c r="K59" s="163">
        <f>'[1]70,50T'!Q19</f>
        <v>0</v>
      </c>
      <c r="L59" s="220">
        <f>'[1]70,50T'!R19</f>
        <v>165746</v>
      </c>
    </row>
    <row r="60" spans="1:12" ht="15" customHeight="1">
      <c r="A60" s="219"/>
      <c r="B60" s="30" t="s">
        <v>103</v>
      </c>
      <c r="C60" s="31" t="s">
        <v>104</v>
      </c>
      <c r="D60" s="140"/>
      <c r="E60" s="140"/>
      <c r="F60" s="163">
        <f>'[1]70,06'!L16+'[1]70,50T'!L20</f>
        <v>850000</v>
      </c>
      <c r="G60" s="163">
        <f>'[1]70,06'!M16+'[1]70,50T'!M20</f>
        <v>750000</v>
      </c>
      <c r="H60" s="163">
        <f>'[1]70,06'!N16+'[1]70,50T'!N20</f>
        <v>715542</v>
      </c>
      <c r="I60" s="163">
        <f t="shared" si="12"/>
        <v>715542</v>
      </c>
      <c r="J60" s="163">
        <f>'[1]70,06'!P16+'[1]70,50T'!P20</f>
        <v>715542</v>
      </c>
      <c r="K60" s="163">
        <f>'[1]70,06'!Q16+'[1]70,50T'!Q20</f>
        <v>0</v>
      </c>
      <c r="L60" s="220">
        <f>'[1]70,06'!R16+'[1]70,50T'!R20</f>
        <v>722665</v>
      </c>
    </row>
    <row r="61" spans="1:12" ht="15" customHeight="1">
      <c r="A61" s="222" t="s">
        <v>105</v>
      </c>
      <c r="B61" s="28"/>
      <c r="C61" s="29" t="s">
        <v>106</v>
      </c>
      <c r="D61" s="138"/>
      <c r="E61" s="138"/>
      <c r="F61" s="139">
        <f>'[1]70,50T'!L21</f>
        <v>4400000</v>
      </c>
      <c r="G61" s="139">
        <f>'[1]70,50T'!M21</f>
        <v>4445000</v>
      </c>
      <c r="H61" s="139">
        <f>'[1]70,50T'!N21</f>
        <v>4442150</v>
      </c>
      <c r="I61" s="139">
        <f>'[1]70,50T'!O21</f>
        <v>4442150</v>
      </c>
      <c r="J61" s="139">
        <f>'[1]70,50T'!P21</f>
        <v>4442150</v>
      </c>
      <c r="K61" s="139">
        <f>'[1]70,50T'!Q21</f>
        <v>0</v>
      </c>
      <c r="L61" s="218">
        <f>'[1]70,50T'!R21</f>
        <v>4442150</v>
      </c>
    </row>
    <row r="62" spans="1:12" ht="17.25" hidden="1" customHeight="1">
      <c r="A62" s="222" t="s">
        <v>107</v>
      </c>
      <c r="B62" s="34"/>
      <c r="C62" s="29" t="s">
        <v>108</v>
      </c>
      <c r="D62" s="138"/>
      <c r="E62" s="138"/>
      <c r="F62" s="139">
        <f t="shared" ref="F62:L62" si="13">F63+F64</f>
        <v>0</v>
      </c>
      <c r="G62" s="139">
        <f t="shared" si="13"/>
        <v>0</v>
      </c>
      <c r="H62" s="139">
        <f t="shared" si="13"/>
        <v>0</v>
      </c>
      <c r="I62" s="139">
        <f t="shared" si="13"/>
        <v>0</v>
      </c>
      <c r="J62" s="139">
        <f t="shared" si="13"/>
        <v>0</v>
      </c>
      <c r="K62" s="139">
        <f t="shared" si="13"/>
        <v>0</v>
      </c>
      <c r="L62" s="218">
        <f t="shared" si="13"/>
        <v>0</v>
      </c>
    </row>
    <row r="63" spans="1:12" ht="17.25" hidden="1" customHeight="1">
      <c r="A63" s="223"/>
      <c r="B63" s="32" t="s">
        <v>109</v>
      </c>
      <c r="C63" s="31" t="s">
        <v>110</v>
      </c>
      <c r="D63" s="140"/>
      <c r="E63" s="140"/>
      <c r="F63" s="141"/>
      <c r="G63" s="142"/>
      <c r="H63" s="142"/>
      <c r="I63" s="142"/>
      <c r="J63" s="142"/>
      <c r="K63" s="142">
        <f>H63-J63</f>
        <v>0</v>
      </c>
      <c r="L63" s="224"/>
    </row>
    <row r="64" spans="1:12" ht="17.25" hidden="1" customHeight="1">
      <c r="A64" s="223"/>
      <c r="B64" s="32" t="s">
        <v>111</v>
      </c>
      <c r="C64" s="31" t="s">
        <v>112</v>
      </c>
      <c r="D64" s="140"/>
      <c r="E64" s="140"/>
      <c r="F64" s="141"/>
      <c r="G64" s="142"/>
      <c r="H64" s="142"/>
      <c r="I64" s="142"/>
      <c r="J64" s="142"/>
      <c r="K64" s="142">
        <f>H64-J64</f>
        <v>0</v>
      </c>
      <c r="L64" s="224"/>
    </row>
    <row r="65" spans="1:12" ht="15" hidden="1" customHeight="1">
      <c r="A65" s="222" t="s">
        <v>113</v>
      </c>
      <c r="B65" s="34"/>
      <c r="C65" s="29" t="s">
        <v>114</v>
      </c>
      <c r="D65" s="138"/>
      <c r="E65" s="138"/>
      <c r="F65" s="139">
        <f t="shared" ref="F65:L65" si="14">F66+F67+F68+F69</f>
        <v>0</v>
      </c>
      <c r="G65" s="139">
        <f t="shared" si="14"/>
        <v>0</v>
      </c>
      <c r="H65" s="139">
        <f t="shared" si="14"/>
        <v>0</v>
      </c>
      <c r="I65" s="139">
        <f t="shared" si="14"/>
        <v>0</v>
      </c>
      <c r="J65" s="139">
        <f t="shared" si="14"/>
        <v>0</v>
      </c>
      <c r="K65" s="139">
        <f t="shared" si="14"/>
        <v>0</v>
      </c>
      <c r="L65" s="218">
        <f t="shared" si="14"/>
        <v>0</v>
      </c>
    </row>
    <row r="66" spans="1:12" ht="12.75" hidden="1" customHeight="1">
      <c r="A66" s="219"/>
      <c r="B66" s="30" t="s">
        <v>115</v>
      </c>
      <c r="C66" s="31" t="s">
        <v>116</v>
      </c>
      <c r="D66" s="140"/>
      <c r="E66" s="140"/>
      <c r="F66" s="141"/>
      <c r="G66" s="142"/>
      <c r="H66" s="142"/>
      <c r="I66" s="142"/>
      <c r="J66" s="142"/>
      <c r="K66" s="142">
        <f>H66-J66</f>
        <v>0</v>
      </c>
      <c r="L66" s="224"/>
    </row>
    <row r="67" spans="1:12" ht="17.25" hidden="1" customHeight="1">
      <c r="A67" s="219"/>
      <c r="B67" s="30" t="s">
        <v>117</v>
      </c>
      <c r="C67" s="31" t="s">
        <v>118</v>
      </c>
      <c r="D67" s="140"/>
      <c r="E67" s="140"/>
      <c r="F67" s="141"/>
      <c r="G67" s="142"/>
      <c r="H67" s="142"/>
      <c r="I67" s="142"/>
      <c r="J67" s="142"/>
      <c r="K67" s="142">
        <f>H67-J67</f>
        <v>0</v>
      </c>
      <c r="L67" s="224"/>
    </row>
    <row r="68" spans="1:12" ht="16.5" hidden="1" customHeight="1">
      <c r="A68" s="219"/>
      <c r="B68" s="30" t="s">
        <v>119</v>
      </c>
      <c r="C68" s="31" t="s">
        <v>120</v>
      </c>
      <c r="D68" s="140"/>
      <c r="E68" s="140"/>
      <c r="F68" s="141"/>
      <c r="G68" s="142"/>
      <c r="H68" s="142"/>
      <c r="I68" s="142"/>
      <c r="J68" s="142"/>
      <c r="K68" s="142">
        <f>H68-J68</f>
        <v>0</v>
      </c>
      <c r="L68" s="224"/>
    </row>
    <row r="69" spans="1:12" ht="14.25" hidden="1" customHeight="1">
      <c r="A69" s="219"/>
      <c r="B69" s="30" t="s">
        <v>121</v>
      </c>
      <c r="C69" s="31" t="s">
        <v>122</v>
      </c>
      <c r="D69" s="140"/>
      <c r="E69" s="140"/>
      <c r="F69" s="141"/>
      <c r="G69" s="142"/>
      <c r="H69" s="142"/>
      <c r="I69" s="142"/>
      <c r="J69" s="142"/>
      <c r="K69" s="142">
        <f>H69-J69</f>
        <v>0</v>
      </c>
      <c r="L69" s="224"/>
    </row>
    <row r="70" spans="1:12" ht="14.25" customHeight="1">
      <c r="A70" s="219"/>
      <c r="B70" s="35" t="s">
        <v>123</v>
      </c>
      <c r="C70" s="36" t="s">
        <v>124</v>
      </c>
      <c r="D70" s="143"/>
      <c r="E70" s="143"/>
      <c r="F70" s="144">
        <f>F71+F72</f>
        <v>0</v>
      </c>
      <c r="G70" s="144">
        <f t="shared" ref="G70:L70" si="15">G71+G72</f>
        <v>0</v>
      </c>
      <c r="H70" s="144">
        <f t="shared" si="15"/>
        <v>0</v>
      </c>
      <c r="I70" s="144">
        <f t="shared" si="15"/>
        <v>0</v>
      </c>
      <c r="J70" s="144">
        <f t="shared" si="15"/>
        <v>0</v>
      </c>
      <c r="K70" s="144">
        <f t="shared" si="15"/>
        <v>0</v>
      </c>
      <c r="L70" s="225">
        <f t="shared" si="15"/>
        <v>0</v>
      </c>
    </row>
    <row r="71" spans="1:12" ht="14.25" customHeight="1">
      <c r="A71" s="219"/>
      <c r="B71" s="30" t="s">
        <v>117</v>
      </c>
      <c r="C71" s="31" t="s">
        <v>125</v>
      </c>
      <c r="D71" s="140"/>
      <c r="E71" s="140"/>
      <c r="F71" s="141">
        <f>'[1]70,50T'!L23</f>
        <v>0</v>
      </c>
      <c r="G71" s="141">
        <f>'[1]70,50T'!M23</f>
        <v>0</v>
      </c>
      <c r="H71" s="141">
        <f>'[1]70,50T'!N23</f>
        <v>0</v>
      </c>
      <c r="I71" s="141">
        <f>H71</f>
        <v>0</v>
      </c>
      <c r="J71" s="141">
        <f>'[1]70,50T'!P23</f>
        <v>0</v>
      </c>
      <c r="K71" s="141">
        <f>'[1]70,50T'!Q23</f>
        <v>0</v>
      </c>
      <c r="L71" s="226">
        <f>'[1]70,50T'!R23</f>
        <v>0</v>
      </c>
    </row>
    <row r="72" spans="1:12" ht="14.25" customHeight="1">
      <c r="A72" s="219"/>
      <c r="B72" s="30" t="s">
        <v>126</v>
      </c>
      <c r="C72" s="31" t="s">
        <v>122</v>
      </c>
      <c r="D72" s="140"/>
      <c r="E72" s="140"/>
      <c r="F72" s="141">
        <f>'[1]70,50T'!L24</f>
        <v>0</v>
      </c>
      <c r="G72" s="141">
        <f>'[1]70,50T'!M24</f>
        <v>0</v>
      </c>
      <c r="H72" s="141">
        <f>'[1]70,50T'!N24</f>
        <v>0</v>
      </c>
      <c r="I72" s="141">
        <f>H72</f>
        <v>0</v>
      </c>
      <c r="J72" s="141">
        <f>'[1]70,50T'!P24</f>
        <v>0</v>
      </c>
      <c r="K72" s="141">
        <f>'[1]70,50T'!Q24</f>
        <v>0</v>
      </c>
      <c r="L72" s="226">
        <f>'[1]70,50T'!R24</f>
        <v>0</v>
      </c>
    </row>
    <row r="73" spans="1:12" ht="17.25" customHeight="1">
      <c r="A73" s="227" t="s">
        <v>127</v>
      </c>
      <c r="B73" s="34"/>
      <c r="C73" s="29" t="s">
        <v>128</v>
      </c>
      <c r="D73" s="138"/>
      <c r="E73" s="138"/>
      <c r="F73" s="139">
        <f t="shared" ref="F73:L73" si="16">F74+F75+F76</f>
        <v>10000</v>
      </c>
      <c r="G73" s="139">
        <f t="shared" si="16"/>
        <v>143000</v>
      </c>
      <c r="H73" s="139">
        <f t="shared" si="16"/>
        <v>133449</v>
      </c>
      <c r="I73" s="139">
        <f t="shared" si="16"/>
        <v>133449</v>
      </c>
      <c r="J73" s="139">
        <f t="shared" si="16"/>
        <v>133449</v>
      </c>
      <c r="K73" s="139">
        <f t="shared" si="16"/>
        <v>0</v>
      </c>
      <c r="L73" s="218">
        <f t="shared" si="16"/>
        <v>21998</v>
      </c>
    </row>
    <row r="74" spans="1:12" ht="17.25" customHeight="1">
      <c r="A74" s="219"/>
      <c r="B74" s="30" t="s">
        <v>129</v>
      </c>
      <c r="C74" s="31" t="s">
        <v>130</v>
      </c>
      <c r="D74" s="140"/>
      <c r="E74" s="140"/>
      <c r="F74" s="141"/>
      <c r="G74" s="142"/>
      <c r="H74" s="142"/>
      <c r="I74" s="142"/>
      <c r="J74" s="142"/>
      <c r="K74" s="142">
        <f>H74-J74</f>
        <v>0</v>
      </c>
      <c r="L74" s="224"/>
    </row>
    <row r="75" spans="1:12" ht="17.25" customHeight="1">
      <c r="A75" s="219"/>
      <c r="B75" s="30" t="s">
        <v>131</v>
      </c>
      <c r="C75" s="31" t="s">
        <v>132</v>
      </c>
      <c r="D75" s="140"/>
      <c r="E75" s="140"/>
      <c r="F75" s="141"/>
      <c r="G75" s="142"/>
      <c r="H75" s="142"/>
      <c r="I75" s="142"/>
      <c r="J75" s="142"/>
      <c r="K75" s="142">
        <f>H75-J75</f>
        <v>0</v>
      </c>
      <c r="L75" s="224"/>
    </row>
    <row r="76" spans="1:12" ht="17.25" customHeight="1">
      <c r="A76" s="219"/>
      <c r="B76" s="30" t="s">
        <v>133</v>
      </c>
      <c r="C76" s="31" t="s">
        <v>134</v>
      </c>
      <c r="D76" s="140"/>
      <c r="E76" s="140"/>
      <c r="F76" s="141">
        <f>'[1]70,03,30,bl'!L15+'[1]70,50T'!L26+'[1]70,50 UAT55+.'!L68</f>
        <v>10000</v>
      </c>
      <c r="G76" s="141">
        <f>'[1]70,03,30,bl'!M15+'[1]70,50T'!M26+'[1]70,50 UAT55+.'!M68</f>
        <v>143000</v>
      </c>
      <c r="H76" s="141">
        <f>'[1]70,03,30,bl'!N15+'[1]70,50T'!N26+'[1]70,50 UAT55+.'!N68</f>
        <v>133449</v>
      </c>
      <c r="I76" s="141">
        <f>'[1]70,03,30,bl'!O15+'[1]70,50T'!O26+'[1]70,50 UAT55+.'!O68</f>
        <v>133449</v>
      </c>
      <c r="J76" s="141">
        <f>'[1]70,03,30,bl'!P15+'[1]70,50T'!P26+'[1]70,50 UAT55+.'!P68</f>
        <v>133449</v>
      </c>
      <c r="K76" s="141">
        <f>'[1]70,03,30,bl'!Q15+'[1]70,50T'!Q26+'[1]70,50 UAT55+.'!Q68</f>
        <v>0</v>
      </c>
      <c r="L76" s="226">
        <f>'[1]70,03,30,bl'!R15+'[1]70,50T'!R26+'[1]70,50 UAT55+.'!R68</f>
        <v>21998</v>
      </c>
    </row>
    <row r="77" spans="1:12" ht="17.25" hidden="1" customHeight="1">
      <c r="A77" s="228" t="s">
        <v>135</v>
      </c>
      <c r="B77" s="34"/>
      <c r="C77" s="29" t="s">
        <v>136</v>
      </c>
      <c r="D77" s="138"/>
      <c r="E77" s="138"/>
      <c r="F77" s="139"/>
      <c r="G77" s="142">
        <f t="shared" ref="G77:G97" si="17">J77</f>
        <v>0</v>
      </c>
      <c r="H77" s="139">
        <f>H78+H79</f>
        <v>0</v>
      </c>
      <c r="I77" s="139">
        <f>I78+I79</f>
        <v>0</v>
      </c>
      <c r="J77" s="139">
        <f>J78+J79</f>
        <v>0</v>
      </c>
      <c r="K77" s="139">
        <f>K78+K79</f>
        <v>0</v>
      </c>
      <c r="L77" s="218">
        <f>L78+L79</f>
        <v>0</v>
      </c>
    </row>
    <row r="78" spans="1:12" ht="17.25" hidden="1" customHeight="1">
      <c r="A78" s="219"/>
      <c r="B78" s="30" t="s">
        <v>137</v>
      </c>
      <c r="C78" s="31" t="s">
        <v>138</v>
      </c>
      <c r="D78" s="140"/>
      <c r="E78" s="140"/>
      <c r="F78" s="141"/>
      <c r="G78" s="142">
        <f t="shared" si="17"/>
        <v>0</v>
      </c>
      <c r="H78" s="142"/>
      <c r="I78" s="142"/>
      <c r="J78" s="142"/>
      <c r="K78" s="142">
        <f t="shared" ref="K78:K93" si="18">H78-J78</f>
        <v>0</v>
      </c>
      <c r="L78" s="224"/>
    </row>
    <row r="79" spans="1:12" ht="17.25" hidden="1" customHeight="1">
      <c r="A79" s="219"/>
      <c r="B79" s="30" t="s">
        <v>139</v>
      </c>
      <c r="C79" s="31" t="s">
        <v>140</v>
      </c>
      <c r="D79" s="140"/>
      <c r="E79" s="140"/>
      <c r="F79" s="141"/>
      <c r="G79" s="142">
        <f t="shared" si="17"/>
        <v>0</v>
      </c>
      <c r="H79" s="142"/>
      <c r="I79" s="142"/>
      <c r="J79" s="142"/>
      <c r="K79" s="142">
        <f t="shared" si="18"/>
        <v>0</v>
      </c>
      <c r="L79" s="224"/>
    </row>
    <row r="80" spans="1:12" ht="17.25" hidden="1" customHeight="1">
      <c r="A80" s="323" t="s">
        <v>141</v>
      </c>
      <c r="B80" s="324"/>
      <c r="C80" s="29" t="s">
        <v>142</v>
      </c>
      <c r="D80" s="138"/>
      <c r="E80" s="138"/>
      <c r="F80" s="139"/>
      <c r="G80" s="142">
        <f t="shared" si="17"/>
        <v>0</v>
      </c>
      <c r="H80" s="145"/>
      <c r="I80" s="145"/>
      <c r="J80" s="145"/>
      <c r="K80" s="145">
        <f t="shared" si="18"/>
        <v>0</v>
      </c>
      <c r="L80" s="229"/>
    </row>
    <row r="81" spans="1:12" ht="17.25" hidden="1" customHeight="1">
      <c r="A81" s="323" t="s">
        <v>143</v>
      </c>
      <c r="B81" s="324"/>
      <c r="C81" s="29" t="s">
        <v>144</v>
      </c>
      <c r="D81" s="138"/>
      <c r="E81" s="138"/>
      <c r="F81" s="139"/>
      <c r="G81" s="142">
        <f t="shared" si="17"/>
        <v>0</v>
      </c>
      <c r="H81" s="145"/>
      <c r="I81" s="145"/>
      <c r="J81" s="145"/>
      <c r="K81" s="145">
        <f t="shared" si="18"/>
        <v>0</v>
      </c>
      <c r="L81" s="229"/>
    </row>
    <row r="82" spans="1:12" ht="17.25" hidden="1" customHeight="1">
      <c r="A82" s="222" t="s">
        <v>145</v>
      </c>
      <c r="B82" s="34"/>
      <c r="C82" s="29" t="s">
        <v>146</v>
      </c>
      <c r="D82" s="138"/>
      <c r="E82" s="138"/>
      <c r="F82" s="139"/>
      <c r="G82" s="142">
        <f t="shared" si="17"/>
        <v>0</v>
      </c>
      <c r="H82" s="145"/>
      <c r="I82" s="145"/>
      <c r="J82" s="145"/>
      <c r="K82" s="145">
        <f t="shared" si="18"/>
        <v>0</v>
      </c>
      <c r="L82" s="229"/>
    </row>
    <row r="83" spans="1:12" ht="17.25" hidden="1" customHeight="1">
      <c r="A83" s="222" t="s">
        <v>147</v>
      </c>
      <c r="B83" s="34"/>
      <c r="C83" s="29" t="s">
        <v>148</v>
      </c>
      <c r="D83" s="138"/>
      <c r="E83" s="138"/>
      <c r="F83" s="139"/>
      <c r="G83" s="142">
        <f t="shared" si="17"/>
        <v>0</v>
      </c>
      <c r="H83" s="145"/>
      <c r="I83" s="145"/>
      <c r="J83" s="145"/>
      <c r="K83" s="145">
        <f t="shared" si="18"/>
        <v>0</v>
      </c>
      <c r="L83" s="229"/>
    </row>
    <row r="84" spans="1:12" ht="17.25" hidden="1" customHeight="1">
      <c r="A84" s="222" t="s">
        <v>149</v>
      </c>
      <c r="B84" s="34"/>
      <c r="C84" s="29" t="s">
        <v>150</v>
      </c>
      <c r="D84" s="138"/>
      <c r="E84" s="138"/>
      <c r="F84" s="139"/>
      <c r="G84" s="142">
        <f t="shared" si="17"/>
        <v>0</v>
      </c>
      <c r="H84" s="145"/>
      <c r="I84" s="145"/>
      <c r="J84" s="145"/>
      <c r="K84" s="145">
        <f t="shared" si="18"/>
        <v>0</v>
      </c>
      <c r="L84" s="229"/>
    </row>
    <row r="85" spans="1:12" ht="13.5" hidden="1" customHeight="1">
      <c r="A85" s="222" t="s">
        <v>151</v>
      </c>
      <c r="B85" s="34"/>
      <c r="C85" s="29" t="s">
        <v>152</v>
      </c>
      <c r="D85" s="138"/>
      <c r="E85" s="138"/>
      <c r="F85" s="139"/>
      <c r="G85" s="142">
        <f t="shared" si="17"/>
        <v>0</v>
      </c>
      <c r="H85" s="145"/>
      <c r="I85" s="145"/>
      <c r="J85" s="145"/>
      <c r="K85" s="145">
        <f t="shared" si="18"/>
        <v>0</v>
      </c>
      <c r="L85" s="229"/>
    </row>
    <row r="86" spans="1:12" ht="13.5" hidden="1" customHeight="1">
      <c r="A86" s="222" t="s">
        <v>153</v>
      </c>
      <c r="B86" s="34"/>
      <c r="C86" s="29" t="s">
        <v>154</v>
      </c>
      <c r="D86" s="138"/>
      <c r="E86" s="138"/>
      <c r="F86" s="139"/>
      <c r="G86" s="142">
        <f t="shared" si="17"/>
        <v>0</v>
      </c>
      <c r="H86" s="145"/>
      <c r="I86" s="145"/>
      <c r="J86" s="145"/>
      <c r="K86" s="145">
        <f t="shared" si="18"/>
        <v>0</v>
      </c>
      <c r="L86" s="229"/>
    </row>
    <row r="87" spans="1:12" ht="16.5" hidden="1" customHeight="1">
      <c r="A87" s="222" t="s">
        <v>155</v>
      </c>
      <c r="B87" s="34"/>
      <c r="C87" s="29" t="s">
        <v>156</v>
      </c>
      <c r="D87" s="138"/>
      <c r="E87" s="138"/>
      <c r="F87" s="139"/>
      <c r="G87" s="142">
        <f t="shared" si="17"/>
        <v>0</v>
      </c>
      <c r="H87" s="145"/>
      <c r="I87" s="145"/>
      <c r="J87" s="145"/>
      <c r="K87" s="145">
        <f t="shared" si="18"/>
        <v>0</v>
      </c>
      <c r="L87" s="229"/>
    </row>
    <row r="88" spans="1:12" ht="16.5" hidden="1" customHeight="1">
      <c r="A88" s="222" t="s">
        <v>157</v>
      </c>
      <c r="B88" s="34"/>
      <c r="C88" s="29" t="s">
        <v>158</v>
      </c>
      <c r="D88" s="138"/>
      <c r="E88" s="138"/>
      <c r="F88" s="139"/>
      <c r="G88" s="142">
        <f t="shared" si="17"/>
        <v>0</v>
      </c>
      <c r="H88" s="145"/>
      <c r="I88" s="145"/>
      <c r="J88" s="145"/>
      <c r="K88" s="145">
        <f t="shared" si="18"/>
        <v>0</v>
      </c>
      <c r="L88" s="229"/>
    </row>
    <row r="89" spans="1:12" ht="41.25" hidden="1" customHeight="1">
      <c r="A89" s="325" t="s">
        <v>159</v>
      </c>
      <c r="B89" s="326"/>
      <c r="C89" s="29" t="s">
        <v>160</v>
      </c>
      <c r="D89" s="138"/>
      <c r="E89" s="138"/>
      <c r="F89" s="139"/>
      <c r="G89" s="142">
        <f t="shared" si="17"/>
        <v>0</v>
      </c>
      <c r="H89" s="145"/>
      <c r="I89" s="145"/>
      <c r="J89" s="145"/>
      <c r="K89" s="145">
        <f t="shared" si="18"/>
        <v>0</v>
      </c>
      <c r="L89" s="229"/>
    </row>
    <row r="90" spans="1:12" ht="14.25" hidden="1" customHeight="1">
      <c r="A90" s="222" t="s">
        <v>161</v>
      </c>
      <c r="B90" s="34"/>
      <c r="C90" s="29" t="s">
        <v>162</v>
      </c>
      <c r="D90" s="138"/>
      <c r="E90" s="138"/>
      <c r="F90" s="139"/>
      <c r="G90" s="142">
        <f t="shared" si="17"/>
        <v>0</v>
      </c>
      <c r="H90" s="145"/>
      <c r="I90" s="145"/>
      <c r="J90" s="145"/>
      <c r="K90" s="145">
        <f t="shared" si="18"/>
        <v>0</v>
      </c>
      <c r="L90" s="229"/>
    </row>
    <row r="91" spans="1:12" ht="14.25" hidden="1" customHeight="1">
      <c r="A91" s="222" t="s">
        <v>163</v>
      </c>
      <c r="B91" s="34"/>
      <c r="C91" s="29" t="s">
        <v>164</v>
      </c>
      <c r="D91" s="138"/>
      <c r="E91" s="138"/>
      <c r="F91" s="139"/>
      <c r="G91" s="142">
        <f t="shared" si="17"/>
        <v>0</v>
      </c>
      <c r="H91" s="145"/>
      <c r="I91" s="145"/>
      <c r="J91" s="145"/>
      <c r="K91" s="145">
        <f t="shared" si="18"/>
        <v>0</v>
      </c>
      <c r="L91" s="229"/>
    </row>
    <row r="92" spans="1:12" ht="14.25" hidden="1" customHeight="1">
      <c r="A92" s="222" t="s">
        <v>165</v>
      </c>
      <c r="B92" s="34"/>
      <c r="C92" s="29" t="s">
        <v>166</v>
      </c>
      <c r="D92" s="138"/>
      <c r="E92" s="138"/>
      <c r="F92" s="139"/>
      <c r="G92" s="142">
        <f t="shared" si="17"/>
        <v>0</v>
      </c>
      <c r="H92" s="145"/>
      <c r="I92" s="145"/>
      <c r="J92" s="145"/>
      <c r="K92" s="145">
        <f t="shared" si="18"/>
        <v>0</v>
      </c>
      <c r="L92" s="229"/>
    </row>
    <row r="93" spans="1:12" ht="14.25" hidden="1" customHeight="1">
      <c r="A93" s="222" t="s">
        <v>167</v>
      </c>
      <c r="B93" s="34"/>
      <c r="C93" s="29" t="s">
        <v>168</v>
      </c>
      <c r="D93" s="138"/>
      <c r="E93" s="138"/>
      <c r="F93" s="139"/>
      <c r="G93" s="142">
        <f t="shared" si="17"/>
        <v>0</v>
      </c>
      <c r="H93" s="145"/>
      <c r="I93" s="145"/>
      <c r="J93" s="145"/>
      <c r="K93" s="145">
        <f t="shared" si="18"/>
        <v>0</v>
      </c>
      <c r="L93" s="229"/>
    </row>
    <row r="94" spans="1:12" ht="13.5" hidden="1" customHeight="1">
      <c r="A94" s="222" t="s">
        <v>169</v>
      </c>
      <c r="B94" s="34"/>
      <c r="C94" s="29" t="s">
        <v>170</v>
      </c>
      <c r="D94" s="138"/>
      <c r="E94" s="138"/>
      <c r="F94" s="139"/>
      <c r="G94" s="142">
        <f t="shared" si="17"/>
        <v>0</v>
      </c>
      <c r="H94" s="139">
        <f>H95+H96+H97</f>
        <v>0</v>
      </c>
      <c r="I94" s="139">
        <f>I95+I96+I97</f>
        <v>0</v>
      </c>
      <c r="J94" s="139">
        <f>J95+J96+J97</f>
        <v>0</v>
      </c>
      <c r="K94" s="139">
        <f>K95+K96+K97</f>
        <v>0</v>
      </c>
      <c r="L94" s="218">
        <f>L95+L96+L97</f>
        <v>0</v>
      </c>
    </row>
    <row r="95" spans="1:12" ht="13.5" hidden="1" customHeight="1">
      <c r="A95" s="223"/>
      <c r="B95" s="30" t="s">
        <v>171</v>
      </c>
      <c r="C95" s="31" t="s">
        <v>172</v>
      </c>
      <c r="D95" s="140"/>
      <c r="E95" s="140"/>
      <c r="F95" s="141"/>
      <c r="G95" s="142">
        <f t="shared" si="17"/>
        <v>0</v>
      </c>
      <c r="H95" s="142"/>
      <c r="I95" s="142"/>
      <c r="J95" s="142"/>
      <c r="K95" s="142">
        <f>H95-J95</f>
        <v>0</v>
      </c>
      <c r="L95" s="224"/>
    </row>
    <row r="96" spans="1:12" ht="13.5" hidden="1" customHeight="1">
      <c r="A96" s="223"/>
      <c r="B96" s="30" t="s">
        <v>173</v>
      </c>
      <c r="C96" s="31" t="s">
        <v>174</v>
      </c>
      <c r="D96" s="140"/>
      <c r="E96" s="140"/>
      <c r="F96" s="141"/>
      <c r="G96" s="142">
        <f t="shared" si="17"/>
        <v>0</v>
      </c>
      <c r="H96" s="142"/>
      <c r="I96" s="142"/>
      <c r="J96" s="142"/>
      <c r="K96" s="142">
        <f>H96-J96</f>
        <v>0</v>
      </c>
      <c r="L96" s="224"/>
    </row>
    <row r="97" spans="1:12" ht="13.5" hidden="1" customHeight="1">
      <c r="A97" s="223"/>
      <c r="B97" s="30" t="s">
        <v>175</v>
      </c>
      <c r="C97" s="31" t="s">
        <v>176</v>
      </c>
      <c r="D97" s="140"/>
      <c r="E97" s="140"/>
      <c r="F97" s="141"/>
      <c r="G97" s="142">
        <f t="shared" si="17"/>
        <v>0</v>
      </c>
      <c r="H97" s="142"/>
      <c r="I97" s="142"/>
      <c r="J97" s="142"/>
      <c r="K97" s="142">
        <f>H97-J97</f>
        <v>0</v>
      </c>
      <c r="L97" s="224"/>
    </row>
    <row r="98" spans="1:12" ht="27" customHeight="1">
      <c r="A98" s="327" t="s">
        <v>177</v>
      </c>
      <c r="B98" s="328"/>
      <c r="C98" s="29" t="s">
        <v>178</v>
      </c>
      <c r="D98" s="138"/>
      <c r="E98" s="138"/>
      <c r="F98" s="139">
        <f>'[1]70,50T'!L27</f>
        <v>700000</v>
      </c>
      <c r="G98" s="139">
        <f>'[1]70,50T'!M27</f>
        <v>164000</v>
      </c>
      <c r="H98" s="139">
        <f>'[1]70,50T'!N27</f>
        <v>149871</v>
      </c>
      <c r="I98" s="139">
        <f>'[1]70,50T'!O27</f>
        <v>149871</v>
      </c>
      <c r="J98" s="139">
        <f>'[1]70,50T'!P27</f>
        <v>149871</v>
      </c>
      <c r="K98" s="139">
        <f>'[1]70,50T'!Q27</f>
        <v>0</v>
      </c>
      <c r="L98" s="218">
        <f>'[1]70,50T'!R27</f>
        <v>380294</v>
      </c>
    </row>
    <row r="99" spans="1:12" ht="16.5" hidden="1" customHeight="1">
      <c r="A99" s="222" t="s">
        <v>179</v>
      </c>
      <c r="B99" s="33"/>
      <c r="C99" s="29" t="s">
        <v>180</v>
      </c>
      <c r="D99" s="138"/>
      <c r="E99" s="138"/>
      <c r="F99" s="139"/>
      <c r="G99" s="145"/>
      <c r="H99" s="145"/>
      <c r="I99" s="145">
        <f>H99</f>
        <v>0</v>
      </c>
      <c r="J99" s="145"/>
      <c r="K99" s="145">
        <f>H99-J99</f>
        <v>0</v>
      </c>
      <c r="L99" s="229"/>
    </row>
    <row r="100" spans="1:12" ht="32.25" customHeight="1">
      <c r="A100" s="299" t="s">
        <v>505</v>
      </c>
      <c r="B100" s="300"/>
      <c r="C100" s="29" t="s">
        <v>181</v>
      </c>
      <c r="D100" s="138"/>
      <c r="E100" s="138"/>
      <c r="F100" s="139">
        <f t="shared" ref="F100:L100" si="19">F101+F102+F103+F104+F105+F106+F107+F108</f>
        <v>2994000</v>
      </c>
      <c r="G100" s="139">
        <f t="shared" si="19"/>
        <v>5152000</v>
      </c>
      <c r="H100" s="139">
        <f t="shared" si="19"/>
        <v>5100656</v>
      </c>
      <c r="I100" s="145">
        <f>H100</f>
        <v>5100656</v>
      </c>
      <c r="J100" s="139">
        <f t="shared" si="19"/>
        <v>5100656</v>
      </c>
      <c r="K100" s="139">
        <f t="shared" si="19"/>
        <v>0</v>
      </c>
      <c r="L100" s="218">
        <f t="shared" si="19"/>
        <v>5260824</v>
      </c>
    </row>
    <row r="101" spans="1:12" ht="18" customHeight="1">
      <c r="A101" s="223"/>
      <c r="B101" s="30" t="s">
        <v>182</v>
      </c>
      <c r="C101" s="31" t="s">
        <v>183</v>
      </c>
      <c r="D101" s="140"/>
      <c r="E101" s="140"/>
      <c r="F101" s="141">
        <f>'[1]70,50 UAT55+.'!L54+'[1]70,50 UAT55+.'!L61</f>
        <v>2000</v>
      </c>
      <c r="G101" s="141">
        <f>'[1]70,50 UAT55+.'!M54+'[1]70,50 UAT55+.'!M61</f>
        <v>0</v>
      </c>
      <c r="H101" s="141">
        <f>'[1]70,50 UAT55+.'!N54+'[1]70,50 UAT55+.'!N61</f>
        <v>0</v>
      </c>
      <c r="I101" s="141">
        <f>'[1]70,50 UAT55+.'!O54+'[1]70,50 UAT55+.'!O61</f>
        <v>0</v>
      </c>
      <c r="J101" s="141">
        <f>'[1]70,50 UAT55+.'!P54+'[1]70,50 UAT55+.'!P61</f>
        <v>0</v>
      </c>
      <c r="K101" s="141">
        <f>'[1]70,50 UAT55+.'!Q54+'[1]70,50 UAT55+.'!Q61</f>
        <v>0</v>
      </c>
      <c r="L101" s="226">
        <f>'[1]70,50 UAT55+.'!R54+'[1]70,50 UAT55+.'!R61</f>
        <v>0</v>
      </c>
    </row>
    <row r="102" spans="1:12" ht="18" customHeight="1">
      <c r="A102" s="219"/>
      <c r="B102" s="30" t="s">
        <v>184</v>
      </c>
      <c r="C102" s="31" t="s">
        <v>185</v>
      </c>
      <c r="D102" s="140"/>
      <c r="E102" s="140"/>
      <c r="F102" s="141">
        <f>'[1]70,50T'!L29</f>
        <v>0</v>
      </c>
      <c r="G102" s="141">
        <f>'[1]70,50T'!M29</f>
        <v>0</v>
      </c>
      <c r="H102" s="141">
        <f>'[1]70,50T'!N29</f>
        <v>0</v>
      </c>
      <c r="I102" s="141">
        <f>'[1]70,50T'!O29</f>
        <v>0</v>
      </c>
      <c r="J102" s="141">
        <f>'[1]70,50T'!P29</f>
        <v>0</v>
      </c>
      <c r="K102" s="141">
        <f>'[1]70,50T'!Q29</f>
        <v>0</v>
      </c>
      <c r="L102" s="226">
        <f>'[1]70,50T'!R29</f>
        <v>0</v>
      </c>
    </row>
    <row r="103" spans="1:12" ht="18" customHeight="1">
      <c r="A103" s="219"/>
      <c r="B103" s="30" t="s">
        <v>186</v>
      </c>
      <c r="C103" s="31" t="s">
        <v>187</v>
      </c>
      <c r="D103" s="140"/>
      <c r="E103" s="140"/>
      <c r="F103" s="141">
        <f>'[1]70,50T'!L30</f>
        <v>45000</v>
      </c>
      <c r="G103" s="141">
        <f>'[1]70,50T'!M30</f>
        <v>60000</v>
      </c>
      <c r="H103" s="141">
        <f>'[1]70,50T'!N30</f>
        <v>54217</v>
      </c>
      <c r="I103" s="141">
        <f>'[1]70,50T'!O30</f>
        <v>54217</v>
      </c>
      <c r="J103" s="141">
        <f>'[1]70,50T'!P30</f>
        <v>54217</v>
      </c>
      <c r="K103" s="141">
        <f>'[1]70,50T'!Q30</f>
        <v>0</v>
      </c>
      <c r="L103" s="226">
        <f>'[1]70,50T'!R30</f>
        <v>54217</v>
      </c>
    </row>
    <row r="104" spans="1:12" ht="18" customHeight="1">
      <c r="A104" s="219"/>
      <c r="B104" s="30" t="s">
        <v>188</v>
      </c>
      <c r="C104" s="31" t="s">
        <v>189</v>
      </c>
      <c r="D104" s="140"/>
      <c r="E104" s="140"/>
      <c r="F104" s="141">
        <f>'[1]70,50T'!L31</f>
        <v>52000</v>
      </c>
      <c r="G104" s="141">
        <f>'[1]70,50T'!M31</f>
        <v>72000</v>
      </c>
      <c r="H104" s="141">
        <f>'[1]70,50T'!N31</f>
        <v>64077</v>
      </c>
      <c r="I104" s="141">
        <f>'[1]70,50T'!O31</f>
        <v>64077</v>
      </c>
      <c r="J104" s="141">
        <f>'[1]70,50T'!P31</f>
        <v>64077</v>
      </c>
      <c r="K104" s="141">
        <f>'[1]70,50T'!Q31</f>
        <v>0</v>
      </c>
      <c r="L104" s="226">
        <f>'[1]70,50T'!R31</f>
        <v>64077</v>
      </c>
    </row>
    <row r="105" spans="1:12" ht="18" customHeight="1">
      <c r="A105" s="219"/>
      <c r="B105" s="30" t="s">
        <v>190</v>
      </c>
      <c r="C105" s="31" t="s">
        <v>191</v>
      </c>
      <c r="D105" s="140"/>
      <c r="E105" s="140"/>
      <c r="F105" s="141"/>
      <c r="G105" s="142"/>
      <c r="H105" s="142"/>
      <c r="I105" s="142"/>
      <c r="J105" s="142"/>
      <c r="K105" s="142"/>
      <c r="L105" s="224"/>
    </row>
    <row r="106" spans="1:12" ht="18" hidden="1" customHeight="1">
      <c r="A106" s="219"/>
      <c r="B106" s="30" t="s">
        <v>192</v>
      </c>
      <c r="C106" s="31" t="s">
        <v>193</v>
      </c>
      <c r="D106" s="140"/>
      <c r="E106" s="140"/>
      <c r="F106" s="141"/>
      <c r="G106" s="142"/>
      <c r="H106" s="142"/>
      <c r="I106" s="142"/>
      <c r="J106" s="142"/>
      <c r="K106" s="142"/>
      <c r="L106" s="224"/>
    </row>
    <row r="107" spans="1:12" ht="18" hidden="1" customHeight="1">
      <c r="A107" s="219"/>
      <c r="B107" s="30" t="s">
        <v>194</v>
      </c>
      <c r="C107" s="31" t="s">
        <v>195</v>
      </c>
      <c r="D107" s="140"/>
      <c r="E107" s="140"/>
      <c r="F107" s="141"/>
      <c r="G107" s="142"/>
      <c r="H107" s="142"/>
      <c r="I107" s="142">
        <f t="shared" ref="I107:I132" si="20">H107</f>
        <v>0</v>
      </c>
      <c r="J107" s="142"/>
      <c r="K107" s="142">
        <f>H107-J107</f>
        <v>0</v>
      </c>
      <c r="L107" s="224"/>
    </row>
    <row r="108" spans="1:12" ht="18" customHeight="1">
      <c r="A108" s="223"/>
      <c r="B108" s="30" t="s">
        <v>196</v>
      </c>
      <c r="C108" s="31" t="s">
        <v>197</v>
      </c>
      <c r="D108" s="140"/>
      <c r="E108" s="140"/>
      <c r="F108" s="141">
        <f>'[1]70,50T'!L32+'[1]70,50 UAT55+.'!L55</f>
        <v>2895000</v>
      </c>
      <c r="G108" s="141">
        <f>'[1]70,50T'!M32+'[1]70,50 UAT55+.'!M55</f>
        <v>5020000</v>
      </c>
      <c r="H108" s="141">
        <f>'[1]70,50T'!N32+'[1]70,50 UAT55+.'!N55</f>
        <v>4982362</v>
      </c>
      <c r="I108" s="141">
        <f>'[1]70,50T'!O32+'[1]70,50 UAT55+.'!O55</f>
        <v>4982362</v>
      </c>
      <c r="J108" s="141">
        <f>'[1]70,50T'!P32+'[1]70,50 UAT55+.'!P55</f>
        <v>4982362</v>
      </c>
      <c r="K108" s="141">
        <f>'[1]70,50T'!Q32+'[1]70,50 UAT55+.'!Q55</f>
        <v>0</v>
      </c>
      <c r="L108" s="226">
        <f>'[1]70,50T'!R32+'[1]70,50 UAT55+.'!R55</f>
        <v>5142530</v>
      </c>
    </row>
    <row r="109" spans="1:12" ht="13.5" hidden="1" customHeight="1">
      <c r="A109" s="223"/>
      <c r="B109" s="30"/>
      <c r="C109" s="37"/>
      <c r="D109" s="146"/>
      <c r="E109" s="146"/>
      <c r="F109" s="141"/>
      <c r="G109" s="142"/>
      <c r="H109" s="142"/>
      <c r="I109" s="142">
        <f t="shared" si="20"/>
        <v>0</v>
      </c>
      <c r="J109" s="142"/>
      <c r="K109" s="142">
        <f>H109-J109</f>
        <v>0</v>
      </c>
      <c r="L109" s="224"/>
    </row>
    <row r="110" spans="1:12" s="16" customFormat="1" ht="20.25" hidden="1" customHeight="1">
      <c r="A110" s="230" t="s">
        <v>198</v>
      </c>
      <c r="B110" s="38"/>
      <c r="C110" s="39" t="s">
        <v>199</v>
      </c>
      <c r="D110" s="147"/>
      <c r="E110" s="147"/>
      <c r="F110" s="148"/>
      <c r="G110" s="142"/>
      <c r="H110" s="148"/>
      <c r="I110" s="142">
        <f t="shared" si="20"/>
        <v>0</v>
      </c>
      <c r="J110" s="148"/>
      <c r="K110" s="148">
        <f>K111+K114+K119</f>
        <v>0</v>
      </c>
      <c r="L110" s="231">
        <f>L111+L114+L119</f>
        <v>0</v>
      </c>
    </row>
    <row r="111" spans="1:12" ht="17.25" hidden="1" customHeight="1">
      <c r="A111" s="228" t="s">
        <v>200</v>
      </c>
      <c r="B111" s="34"/>
      <c r="C111" s="29" t="s">
        <v>201</v>
      </c>
      <c r="D111" s="138"/>
      <c r="E111" s="138"/>
      <c r="F111" s="139"/>
      <c r="G111" s="142"/>
      <c r="H111" s="139"/>
      <c r="I111" s="142">
        <f t="shared" si="20"/>
        <v>0</v>
      </c>
      <c r="J111" s="139"/>
      <c r="K111" s="139">
        <f>K112+K113</f>
        <v>0</v>
      </c>
      <c r="L111" s="218">
        <f>L112+L113</f>
        <v>0</v>
      </c>
    </row>
    <row r="112" spans="1:12" ht="17.25" hidden="1" customHeight="1">
      <c r="A112" s="223"/>
      <c r="B112" s="40" t="s">
        <v>202</v>
      </c>
      <c r="C112" s="31" t="s">
        <v>203</v>
      </c>
      <c r="D112" s="140"/>
      <c r="E112" s="140"/>
      <c r="F112" s="141"/>
      <c r="G112" s="142"/>
      <c r="H112" s="142"/>
      <c r="I112" s="142">
        <f t="shared" si="20"/>
        <v>0</v>
      </c>
      <c r="J112" s="142"/>
      <c r="K112" s="142">
        <f>H112-J112</f>
        <v>0</v>
      </c>
      <c r="L112" s="224"/>
    </row>
    <row r="113" spans="1:12" ht="17.25" hidden="1" customHeight="1">
      <c r="A113" s="223"/>
      <c r="B113" s="40" t="s">
        <v>204</v>
      </c>
      <c r="C113" s="31" t="s">
        <v>205</v>
      </c>
      <c r="D113" s="140"/>
      <c r="E113" s="140"/>
      <c r="F113" s="141"/>
      <c r="G113" s="142"/>
      <c r="H113" s="142"/>
      <c r="I113" s="142">
        <f t="shared" si="20"/>
        <v>0</v>
      </c>
      <c r="J113" s="142"/>
      <c r="K113" s="142">
        <f>H113-J113</f>
        <v>0</v>
      </c>
      <c r="L113" s="224"/>
    </row>
    <row r="114" spans="1:12" ht="17.25" hidden="1" customHeight="1">
      <c r="A114" s="228" t="s">
        <v>206</v>
      </c>
      <c r="B114" s="34"/>
      <c r="C114" s="29" t="s">
        <v>207</v>
      </c>
      <c r="D114" s="138"/>
      <c r="E114" s="138"/>
      <c r="F114" s="139"/>
      <c r="G114" s="142"/>
      <c r="H114" s="139"/>
      <c r="I114" s="142">
        <f t="shared" si="20"/>
        <v>0</v>
      </c>
      <c r="J114" s="139"/>
      <c r="K114" s="139">
        <f>K115+K116+K117+K118</f>
        <v>0</v>
      </c>
      <c r="L114" s="218">
        <f>L115+L116+L117+L118</f>
        <v>0</v>
      </c>
    </row>
    <row r="115" spans="1:12" ht="17.25" hidden="1" customHeight="1">
      <c r="A115" s="232"/>
      <c r="B115" s="40" t="s">
        <v>208</v>
      </c>
      <c r="C115" s="31" t="s">
        <v>209</v>
      </c>
      <c r="D115" s="140"/>
      <c r="E115" s="140"/>
      <c r="F115" s="141"/>
      <c r="G115" s="142"/>
      <c r="H115" s="142"/>
      <c r="I115" s="142">
        <f t="shared" si="20"/>
        <v>0</v>
      </c>
      <c r="J115" s="142"/>
      <c r="K115" s="142">
        <f>H115-J115</f>
        <v>0</v>
      </c>
      <c r="L115" s="224"/>
    </row>
    <row r="116" spans="1:12" ht="15" hidden="1" customHeight="1">
      <c r="A116" s="223"/>
      <c r="B116" s="32" t="s">
        <v>210</v>
      </c>
      <c r="C116" s="31" t="s">
        <v>211</v>
      </c>
      <c r="D116" s="140"/>
      <c r="E116" s="140"/>
      <c r="F116" s="141"/>
      <c r="G116" s="142"/>
      <c r="H116" s="142"/>
      <c r="I116" s="142">
        <f t="shared" si="20"/>
        <v>0</v>
      </c>
      <c r="J116" s="142"/>
      <c r="K116" s="142">
        <f>H116-J116</f>
        <v>0</v>
      </c>
      <c r="L116" s="224"/>
    </row>
    <row r="117" spans="1:12" ht="16.5" hidden="1" customHeight="1">
      <c r="A117" s="223"/>
      <c r="B117" s="40" t="s">
        <v>212</v>
      </c>
      <c r="C117" s="31" t="s">
        <v>213</v>
      </c>
      <c r="D117" s="140"/>
      <c r="E117" s="140"/>
      <c r="F117" s="141"/>
      <c r="G117" s="142"/>
      <c r="H117" s="142"/>
      <c r="I117" s="142">
        <f t="shared" si="20"/>
        <v>0</v>
      </c>
      <c r="J117" s="142"/>
      <c r="K117" s="142">
        <f>H117-J117</f>
        <v>0</v>
      </c>
      <c r="L117" s="224"/>
    </row>
    <row r="118" spans="1:12" ht="17.25" hidden="1" customHeight="1">
      <c r="A118" s="223"/>
      <c r="B118" s="40" t="s">
        <v>214</v>
      </c>
      <c r="C118" s="31" t="s">
        <v>215</v>
      </c>
      <c r="D118" s="140"/>
      <c r="E118" s="140"/>
      <c r="F118" s="141"/>
      <c r="G118" s="142"/>
      <c r="H118" s="142"/>
      <c r="I118" s="142">
        <f t="shared" si="20"/>
        <v>0</v>
      </c>
      <c r="J118" s="142"/>
      <c r="K118" s="142">
        <f>H118-J118</f>
        <v>0</v>
      </c>
      <c r="L118" s="224"/>
    </row>
    <row r="119" spans="1:12" ht="17.25" hidden="1" customHeight="1">
      <c r="A119" s="233" t="s">
        <v>216</v>
      </c>
      <c r="B119" s="42"/>
      <c r="C119" s="29" t="s">
        <v>217</v>
      </c>
      <c r="D119" s="138"/>
      <c r="E119" s="138"/>
      <c r="F119" s="139"/>
      <c r="G119" s="142"/>
      <c r="H119" s="139"/>
      <c r="I119" s="142">
        <f t="shared" si="20"/>
        <v>0</v>
      </c>
      <c r="J119" s="139"/>
      <c r="K119" s="139">
        <f>K120+K121+K122+K123+K124</f>
        <v>0</v>
      </c>
      <c r="L119" s="218">
        <f>L120+L121+L122+L123+L124</f>
        <v>0</v>
      </c>
    </row>
    <row r="120" spans="1:12" ht="17.25" hidden="1" customHeight="1">
      <c r="A120" s="234"/>
      <c r="B120" s="40" t="s">
        <v>218</v>
      </c>
      <c r="C120" s="31" t="s">
        <v>219</v>
      </c>
      <c r="D120" s="140"/>
      <c r="E120" s="140"/>
      <c r="F120" s="141"/>
      <c r="G120" s="142"/>
      <c r="H120" s="142"/>
      <c r="I120" s="142">
        <f t="shared" si="20"/>
        <v>0</v>
      </c>
      <c r="J120" s="142"/>
      <c r="K120" s="142">
        <f t="shared" ref="K120:K125" si="21">H120-J120</f>
        <v>0</v>
      </c>
      <c r="L120" s="224"/>
    </row>
    <row r="121" spans="1:12" ht="17.25" hidden="1" customHeight="1">
      <c r="A121" s="223"/>
      <c r="B121" s="40" t="s">
        <v>220</v>
      </c>
      <c r="C121" s="31" t="s">
        <v>221</v>
      </c>
      <c r="D121" s="140"/>
      <c r="E121" s="140"/>
      <c r="F121" s="141"/>
      <c r="G121" s="142"/>
      <c r="H121" s="142"/>
      <c r="I121" s="142">
        <f t="shared" si="20"/>
        <v>0</v>
      </c>
      <c r="J121" s="142"/>
      <c r="K121" s="142">
        <f t="shared" si="21"/>
        <v>0</v>
      </c>
      <c r="L121" s="224"/>
    </row>
    <row r="122" spans="1:12" ht="17.25" hidden="1" customHeight="1">
      <c r="A122" s="223"/>
      <c r="B122" s="32" t="s">
        <v>222</v>
      </c>
      <c r="C122" s="31" t="s">
        <v>223</v>
      </c>
      <c r="D122" s="140"/>
      <c r="E122" s="140"/>
      <c r="F122" s="141"/>
      <c r="G122" s="142"/>
      <c r="H122" s="142"/>
      <c r="I122" s="142">
        <f t="shared" si="20"/>
        <v>0</v>
      </c>
      <c r="J122" s="142"/>
      <c r="K122" s="142">
        <f t="shared" si="21"/>
        <v>0</v>
      </c>
      <c r="L122" s="224"/>
    </row>
    <row r="123" spans="1:12" ht="15" hidden="1" customHeight="1">
      <c r="A123" s="223"/>
      <c r="B123" s="32" t="s">
        <v>224</v>
      </c>
      <c r="C123" s="31" t="s">
        <v>225</v>
      </c>
      <c r="D123" s="140"/>
      <c r="E123" s="140"/>
      <c r="F123" s="141"/>
      <c r="G123" s="142"/>
      <c r="H123" s="142"/>
      <c r="I123" s="142">
        <f t="shared" si="20"/>
        <v>0</v>
      </c>
      <c r="J123" s="142"/>
      <c r="K123" s="142">
        <f t="shared" si="21"/>
        <v>0</v>
      </c>
      <c r="L123" s="224"/>
    </row>
    <row r="124" spans="1:12" ht="17.25" hidden="1" customHeight="1">
      <c r="A124" s="223"/>
      <c r="B124" s="32" t="s">
        <v>226</v>
      </c>
      <c r="C124" s="31" t="s">
        <v>227</v>
      </c>
      <c r="D124" s="140"/>
      <c r="E124" s="140"/>
      <c r="F124" s="141"/>
      <c r="G124" s="142"/>
      <c r="H124" s="142"/>
      <c r="I124" s="142">
        <f t="shared" si="20"/>
        <v>0</v>
      </c>
      <c r="J124" s="142"/>
      <c r="K124" s="142">
        <f t="shared" si="21"/>
        <v>0</v>
      </c>
      <c r="L124" s="224"/>
    </row>
    <row r="125" spans="1:12" s="44" customFormat="1" ht="14.25" hidden="1" customHeight="1">
      <c r="A125" s="223"/>
      <c r="B125" s="41"/>
      <c r="C125" s="43"/>
      <c r="D125" s="149"/>
      <c r="E125" s="149"/>
      <c r="F125" s="141"/>
      <c r="G125" s="142"/>
      <c r="H125" s="142"/>
      <c r="I125" s="142">
        <f t="shared" si="20"/>
        <v>0</v>
      </c>
      <c r="J125" s="142"/>
      <c r="K125" s="142">
        <f t="shared" si="21"/>
        <v>0</v>
      </c>
      <c r="L125" s="224"/>
    </row>
    <row r="126" spans="1:12" s="46" customFormat="1" ht="17.25" hidden="1" customHeight="1">
      <c r="A126" s="230" t="s">
        <v>228</v>
      </c>
      <c r="B126" s="45"/>
      <c r="C126" s="39" t="s">
        <v>229</v>
      </c>
      <c r="D126" s="147"/>
      <c r="E126" s="147"/>
      <c r="F126" s="148"/>
      <c r="G126" s="142"/>
      <c r="H126" s="148"/>
      <c r="I126" s="142">
        <f t="shared" si="20"/>
        <v>0</v>
      </c>
      <c r="J126" s="148"/>
      <c r="K126" s="148">
        <f>K127+K128+K129</f>
        <v>0</v>
      </c>
      <c r="L126" s="231">
        <f>L127+L128+L129</f>
        <v>0</v>
      </c>
    </row>
    <row r="127" spans="1:12" s="44" customFormat="1" ht="17.25" hidden="1" customHeight="1">
      <c r="A127" s="223"/>
      <c r="B127" s="47" t="s">
        <v>230</v>
      </c>
      <c r="C127" s="48" t="s">
        <v>231</v>
      </c>
      <c r="D127" s="150"/>
      <c r="E127" s="150"/>
      <c r="F127" s="141"/>
      <c r="G127" s="142"/>
      <c r="H127" s="142"/>
      <c r="I127" s="142">
        <f t="shared" si="20"/>
        <v>0</v>
      </c>
      <c r="J127" s="142"/>
      <c r="K127" s="142">
        <f>H127-J127</f>
        <v>0</v>
      </c>
      <c r="L127" s="224"/>
    </row>
    <row r="128" spans="1:12" s="44" customFormat="1" ht="34.5" hidden="1" customHeight="1">
      <c r="A128" s="223"/>
      <c r="B128" s="49" t="s">
        <v>232</v>
      </c>
      <c r="C128" s="48" t="s">
        <v>233</v>
      </c>
      <c r="D128" s="150"/>
      <c r="E128" s="150"/>
      <c r="F128" s="141"/>
      <c r="G128" s="142"/>
      <c r="H128" s="142"/>
      <c r="I128" s="142">
        <f t="shared" si="20"/>
        <v>0</v>
      </c>
      <c r="J128" s="142"/>
      <c r="K128" s="142">
        <f>H128-J128</f>
        <v>0</v>
      </c>
      <c r="L128" s="224"/>
    </row>
    <row r="129" spans="1:12" s="44" customFormat="1" ht="17.25" hidden="1" customHeight="1">
      <c r="A129" s="223"/>
      <c r="B129" s="50" t="s">
        <v>234</v>
      </c>
      <c r="C129" s="48" t="s">
        <v>235</v>
      </c>
      <c r="D129" s="150"/>
      <c r="E129" s="150"/>
      <c r="F129" s="141"/>
      <c r="G129" s="142"/>
      <c r="H129" s="142"/>
      <c r="I129" s="142">
        <f t="shared" si="20"/>
        <v>0</v>
      </c>
      <c r="J129" s="142"/>
      <c r="K129" s="142">
        <f>H129-J129</f>
        <v>0</v>
      </c>
      <c r="L129" s="224"/>
    </row>
    <row r="130" spans="1:12" s="44" customFormat="1" ht="21.75" hidden="1" customHeight="1">
      <c r="A130" s="235" t="s">
        <v>236</v>
      </c>
      <c r="B130" s="51"/>
      <c r="C130" s="52" t="s">
        <v>237</v>
      </c>
      <c r="D130" s="151"/>
      <c r="E130" s="151"/>
      <c r="F130" s="152"/>
      <c r="G130" s="142"/>
      <c r="H130" s="152"/>
      <c r="I130" s="142">
        <f t="shared" si="20"/>
        <v>0</v>
      </c>
      <c r="J130" s="152"/>
      <c r="K130" s="152">
        <f>K131</f>
        <v>0</v>
      </c>
      <c r="L130" s="236">
        <f>L131</f>
        <v>0</v>
      </c>
    </row>
    <row r="131" spans="1:12" s="44" customFormat="1" ht="16.5" hidden="1" customHeight="1">
      <c r="A131" s="223" t="s">
        <v>238</v>
      </c>
      <c r="B131" s="30"/>
      <c r="C131" s="53" t="s">
        <v>239</v>
      </c>
      <c r="D131" s="153"/>
      <c r="E131" s="153"/>
      <c r="F131" s="141"/>
      <c r="G131" s="142"/>
      <c r="H131" s="142"/>
      <c r="I131" s="142">
        <f t="shared" si="20"/>
        <v>0</v>
      </c>
      <c r="J131" s="142"/>
      <c r="K131" s="142">
        <f>H131-J131</f>
        <v>0</v>
      </c>
      <c r="L131" s="224"/>
    </row>
    <row r="132" spans="1:12" s="44" customFormat="1" ht="15" hidden="1">
      <c r="A132" s="223"/>
      <c r="B132" s="40"/>
      <c r="C132" s="53"/>
      <c r="D132" s="153"/>
      <c r="E132" s="153"/>
      <c r="F132" s="141"/>
      <c r="G132" s="142"/>
      <c r="H132" s="141"/>
      <c r="I132" s="142">
        <f t="shared" si="20"/>
        <v>0</v>
      </c>
      <c r="J132" s="141"/>
      <c r="K132" s="142">
        <f>H132-J132</f>
        <v>0</v>
      </c>
      <c r="L132" s="226"/>
    </row>
    <row r="133" spans="1:12" s="46" customFormat="1" ht="33" hidden="1" customHeight="1">
      <c r="A133" s="329" t="s">
        <v>240</v>
      </c>
      <c r="B133" s="330"/>
      <c r="C133" s="39" t="s">
        <v>241</v>
      </c>
      <c r="D133" s="147"/>
      <c r="E133" s="147"/>
      <c r="F133" s="148">
        <f t="shared" ref="F133:L133" si="22">F134</f>
        <v>0</v>
      </c>
      <c r="G133" s="148">
        <f t="shared" si="22"/>
        <v>0</v>
      </c>
      <c r="H133" s="148">
        <f t="shared" si="22"/>
        <v>0</v>
      </c>
      <c r="I133" s="148">
        <f t="shared" si="22"/>
        <v>0</v>
      </c>
      <c r="J133" s="148">
        <f t="shared" si="22"/>
        <v>0</v>
      </c>
      <c r="K133" s="148">
        <f t="shared" si="22"/>
        <v>0</v>
      </c>
      <c r="L133" s="231">
        <f t="shared" si="22"/>
        <v>0</v>
      </c>
    </row>
    <row r="134" spans="1:12" s="44" customFormat="1" ht="31.5" hidden="1" customHeight="1">
      <c r="A134" s="331" t="s">
        <v>242</v>
      </c>
      <c r="B134" s="332"/>
      <c r="C134" s="29" t="s">
        <v>243</v>
      </c>
      <c r="D134" s="138"/>
      <c r="E134" s="138"/>
      <c r="F134" s="139">
        <f t="shared" ref="F134:L134" si="23">F135+F136+F137+F138+F139+F140+F141+F142+F143+F144+F145+F146</f>
        <v>0</v>
      </c>
      <c r="G134" s="139">
        <f t="shared" si="23"/>
        <v>0</v>
      </c>
      <c r="H134" s="139">
        <f t="shared" si="23"/>
        <v>0</v>
      </c>
      <c r="I134" s="139">
        <f t="shared" si="23"/>
        <v>0</v>
      </c>
      <c r="J134" s="139">
        <f t="shared" si="23"/>
        <v>0</v>
      </c>
      <c r="K134" s="139">
        <f t="shared" si="23"/>
        <v>0</v>
      </c>
      <c r="L134" s="218">
        <f t="shared" si="23"/>
        <v>0</v>
      </c>
    </row>
    <row r="135" spans="1:12" s="44" customFormat="1" ht="15.75" hidden="1" customHeight="1">
      <c r="A135" s="223"/>
      <c r="B135" s="30" t="s">
        <v>244</v>
      </c>
      <c r="C135" s="31" t="s">
        <v>245</v>
      </c>
      <c r="D135" s="140"/>
      <c r="E135" s="140"/>
      <c r="F135" s="141"/>
      <c r="G135" s="142"/>
      <c r="H135" s="142"/>
      <c r="I135" s="142"/>
      <c r="J135" s="142"/>
      <c r="K135" s="142">
        <f t="shared" ref="K135:K146" si="24">H135-J135</f>
        <v>0</v>
      </c>
      <c r="L135" s="224"/>
    </row>
    <row r="136" spans="1:12" s="44" customFormat="1" ht="18" hidden="1" customHeight="1">
      <c r="A136" s="223"/>
      <c r="B136" s="40" t="s">
        <v>246</v>
      </c>
      <c r="C136" s="31" t="s">
        <v>247</v>
      </c>
      <c r="D136" s="140"/>
      <c r="E136" s="140"/>
      <c r="F136" s="141"/>
      <c r="G136" s="142"/>
      <c r="H136" s="142"/>
      <c r="I136" s="142"/>
      <c r="J136" s="142"/>
      <c r="K136" s="142">
        <f t="shared" si="24"/>
        <v>0</v>
      </c>
      <c r="L136" s="224"/>
    </row>
    <row r="137" spans="1:12" s="44" customFormat="1" ht="21" hidden="1" customHeight="1">
      <c r="A137" s="223"/>
      <c r="B137" s="32" t="s">
        <v>248</v>
      </c>
      <c r="C137" s="31" t="s">
        <v>249</v>
      </c>
      <c r="D137" s="140"/>
      <c r="E137" s="140"/>
      <c r="F137" s="141"/>
      <c r="G137" s="142"/>
      <c r="H137" s="142"/>
      <c r="I137" s="142"/>
      <c r="J137" s="142"/>
      <c r="K137" s="142">
        <f t="shared" si="24"/>
        <v>0</v>
      </c>
      <c r="L137" s="224"/>
    </row>
    <row r="138" spans="1:12" s="44" customFormat="1" ht="25.5" hidden="1" customHeight="1">
      <c r="A138" s="223"/>
      <c r="B138" s="32" t="s">
        <v>250</v>
      </c>
      <c r="C138" s="31" t="s">
        <v>251</v>
      </c>
      <c r="D138" s="140"/>
      <c r="E138" s="140"/>
      <c r="F138" s="141"/>
      <c r="G138" s="142"/>
      <c r="H138" s="142"/>
      <c r="I138" s="142"/>
      <c r="J138" s="142"/>
      <c r="K138" s="142">
        <f t="shared" si="24"/>
        <v>0</v>
      </c>
      <c r="L138" s="224"/>
    </row>
    <row r="139" spans="1:12" s="44" customFormat="1" ht="24.75" hidden="1" customHeight="1">
      <c r="A139" s="237"/>
      <c r="B139" s="32" t="s">
        <v>252</v>
      </c>
      <c r="C139" s="31" t="s">
        <v>253</v>
      </c>
      <c r="D139" s="140"/>
      <c r="E139" s="140"/>
      <c r="F139" s="141"/>
      <c r="G139" s="142"/>
      <c r="H139" s="142"/>
      <c r="I139" s="142"/>
      <c r="J139" s="142"/>
      <c r="K139" s="142">
        <f t="shared" si="24"/>
        <v>0</v>
      </c>
      <c r="L139" s="224"/>
    </row>
    <row r="140" spans="1:12" s="44" customFormat="1" ht="30.75" hidden="1" customHeight="1">
      <c r="A140" s="237"/>
      <c r="B140" s="32" t="s">
        <v>254</v>
      </c>
      <c r="C140" s="31" t="s">
        <v>255</v>
      </c>
      <c r="D140" s="140"/>
      <c r="E140" s="140"/>
      <c r="F140" s="141"/>
      <c r="G140" s="142"/>
      <c r="H140" s="142"/>
      <c r="I140" s="142"/>
      <c r="J140" s="142"/>
      <c r="K140" s="142">
        <f t="shared" si="24"/>
        <v>0</v>
      </c>
      <c r="L140" s="224"/>
    </row>
    <row r="141" spans="1:12" s="44" customFormat="1" ht="26.25" hidden="1" customHeight="1">
      <c r="A141" s="237"/>
      <c r="B141" s="32" t="s">
        <v>256</v>
      </c>
      <c r="C141" s="31" t="s">
        <v>257</v>
      </c>
      <c r="D141" s="140"/>
      <c r="E141" s="140"/>
      <c r="F141" s="141"/>
      <c r="G141" s="142"/>
      <c r="H141" s="142"/>
      <c r="I141" s="142"/>
      <c r="J141" s="142"/>
      <c r="K141" s="142">
        <f t="shared" si="24"/>
        <v>0</v>
      </c>
      <c r="L141" s="224"/>
    </row>
    <row r="142" spans="1:12" s="44" customFormat="1" ht="26.25" hidden="1" customHeight="1">
      <c r="A142" s="237"/>
      <c r="B142" s="32" t="s">
        <v>258</v>
      </c>
      <c r="C142" s="31" t="s">
        <v>259</v>
      </c>
      <c r="D142" s="140"/>
      <c r="E142" s="140"/>
      <c r="F142" s="141"/>
      <c r="G142" s="142"/>
      <c r="H142" s="142"/>
      <c r="I142" s="142"/>
      <c r="J142" s="142"/>
      <c r="K142" s="142">
        <f t="shared" si="24"/>
        <v>0</v>
      </c>
      <c r="L142" s="224"/>
    </row>
    <row r="143" spans="1:12" s="44" customFormat="1" ht="19.5" hidden="1" customHeight="1">
      <c r="A143" s="237"/>
      <c r="B143" s="32" t="s">
        <v>260</v>
      </c>
      <c r="C143" s="31" t="s">
        <v>261</v>
      </c>
      <c r="D143" s="140"/>
      <c r="E143" s="140"/>
      <c r="F143" s="141"/>
      <c r="G143" s="142"/>
      <c r="H143" s="142"/>
      <c r="I143" s="142"/>
      <c r="J143" s="142"/>
      <c r="K143" s="142">
        <f t="shared" si="24"/>
        <v>0</v>
      </c>
      <c r="L143" s="224"/>
    </row>
    <row r="144" spans="1:12" s="56" customFormat="1" ht="24" hidden="1" customHeight="1">
      <c r="A144" s="238"/>
      <c r="B144" s="54" t="s">
        <v>262</v>
      </c>
      <c r="C144" s="55" t="s">
        <v>263</v>
      </c>
      <c r="D144" s="154"/>
      <c r="E144" s="154"/>
      <c r="F144" s="141"/>
      <c r="G144" s="155"/>
      <c r="H144" s="155"/>
      <c r="I144" s="155"/>
      <c r="J144" s="155"/>
      <c r="K144" s="142">
        <f t="shared" si="24"/>
        <v>0</v>
      </c>
      <c r="L144" s="239"/>
    </row>
    <row r="145" spans="1:12" s="56" customFormat="1" ht="20.25" hidden="1" customHeight="1">
      <c r="A145" s="238"/>
      <c r="B145" s="54" t="s">
        <v>264</v>
      </c>
      <c r="C145" s="55" t="s">
        <v>265</v>
      </c>
      <c r="D145" s="154"/>
      <c r="E145" s="154"/>
      <c r="F145" s="141"/>
      <c r="G145" s="155"/>
      <c r="H145" s="155"/>
      <c r="I145" s="155"/>
      <c r="J145" s="155"/>
      <c r="K145" s="142">
        <f t="shared" si="24"/>
        <v>0</v>
      </c>
      <c r="L145" s="239"/>
    </row>
    <row r="146" spans="1:12" s="56" customFormat="1" ht="20.25" hidden="1" customHeight="1">
      <c r="A146" s="238"/>
      <c r="B146" s="54" t="s">
        <v>266</v>
      </c>
      <c r="C146" s="55" t="s">
        <v>267</v>
      </c>
      <c r="D146" s="154"/>
      <c r="E146" s="154"/>
      <c r="F146" s="141"/>
      <c r="G146" s="155"/>
      <c r="H146" s="155"/>
      <c r="I146" s="155"/>
      <c r="J146" s="155"/>
      <c r="K146" s="142">
        <f t="shared" si="24"/>
        <v>0</v>
      </c>
      <c r="L146" s="239"/>
    </row>
    <row r="147" spans="1:12" s="46" customFormat="1" ht="17.25" customHeight="1">
      <c r="A147" s="230" t="s">
        <v>268</v>
      </c>
      <c r="B147" s="38"/>
      <c r="C147" s="39" t="s">
        <v>269</v>
      </c>
      <c r="D147" s="147"/>
      <c r="E147" s="147"/>
      <c r="F147" s="148">
        <f t="shared" ref="F147:L147" si="25">F148</f>
        <v>7300000</v>
      </c>
      <c r="G147" s="148">
        <f t="shared" si="25"/>
        <v>7300000</v>
      </c>
      <c r="H147" s="148">
        <f t="shared" si="25"/>
        <v>3900000</v>
      </c>
      <c r="I147" s="148">
        <f t="shared" si="25"/>
        <v>3900000</v>
      </c>
      <c r="J147" s="148">
        <f t="shared" si="25"/>
        <v>3900000</v>
      </c>
      <c r="K147" s="148">
        <f t="shared" si="25"/>
        <v>0</v>
      </c>
      <c r="L147" s="231">
        <f t="shared" si="25"/>
        <v>0</v>
      </c>
    </row>
    <row r="148" spans="1:12" s="44" customFormat="1" ht="13.5" customHeight="1">
      <c r="A148" s="222" t="s">
        <v>270</v>
      </c>
      <c r="B148" s="33"/>
      <c r="C148" s="29" t="s">
        <v>271</v>
      </c>
      <c r="D148" s="138"/>
      <c r="E148" s="138"/>
      <c r="F148" s="139">
        <f t="shared" ref="F148:L148" si="26">F149+F150</f>
        <v>7300000</v>
      </c>
      <c r="G148" s="139">
        <f t="shared" si="26"/>
        <v>7300000</v>
      </c>
      <c r="H148" s="139">
        <f t="shared" si="26"/>
        <v>3900000</v>
      </c>
      <c r="I148" s="139">
        <f t="shared" si="26"/>
        <v>3900000</v>
      </c>
      <c r="J148" s="139">
        <f t="shared" si="26"/>
        <v>3900000</v>
      </c>
      <c r="K148" s="139">
        <f t="shared" si="26"/>
        <v>0</v>
      </c>
      <c r="L148" s="218">
        <f t="shared" si="26"/>
        <v>0</v>
      </c>
    </row>
    <row r="149" spans="1:12" s="44" customFormat="1" ht="22.5" customHeight="1">
      <c r="A149" s="240"/>
      <c r="B149" s="57" t="s">
        <v>272</v>
      </c>
      <c r="C149" s="31" t="s">
        <v>273</v>
      </c>
      <c r="D149" s="140"/>
      <c r="E149" s="140"/>
      <c r="F149" s="141">
        <f>'[1]70,05,01'!L12</f>
        <v>7300000</v>
      </c>
      <c r="G149" s="141">
        <f>'[1]70,05,01'!M12</f>
        <v>7300000</v>
      </c>
      <c r="H149" s="141">
        <f>'[1]70,05,01'!N12</f>
        <v>3900000</v>
      </c>
      <c r="I149" s="141">
        <f>'[1]70,05,01'!O12</f>
        <v>3900000</v>
      </c>
      <c r="J149" s="141">
        <f>'[1]70,05,01'!P12</f>
        <v>3900000</v>
      </c>
      <c r="K149" s="141">
        <f>'[1]70,05,01'!Q12</f>
        <v>0</v>
      </c>
      <c r="L149" s="226">
        <f>'[1]70,05,01'!R12</f>
        <v>0</v>
      </c>
    </row>
    <row r="150" spans="1:12" s="44" customFormat="1" ht="13.5" hidden="1" customHeight="1">
      <c r="A150" s="240"/>
      <c r="B150" s="30" t="s">
        <v>274</v>
      </c>
      <c r="C150" s="31" t="s">
        <v>275</v>
      </c>
      <c r="D150" s="140"/>
      <c r="E150" s="140"/>
      <c r="F150" s="141"/>
      <c r="G150" s="142"/>
      <c r="H150" s="142"/>
      <c r="I150" s="142"/>
      <c r="J150" s="142"/>
      <c r="K150" s="142">
        <f>H150-J150</f>
        <v>0</v>
      </c>
      <c r="L150" s="224"/>
    </row>
    <row r="151" spans="1:12" s="44" customFormat="1" ht="17.25" hidden="1" customHeight="1">
      <c r="A151" s="241" t="s">
        <v>276</v>
      </c>
      <c r="B151" s="58"/>
      <c r="C151" s="59" t="s">
        <v>277</v>
      </c>
      <c r="D151" s="156"/>
      <c r="E151" s="156"/>
      <c r="F151" s="152">
        <f t="shared" ref="F151:L151" si="27">F152</f>
        <v>0</v>
      </c>
      <c r="G151" s="152">
        <f t="shared" si="27"/>
        <v>0</v>
      </c>
      <c r="H151" s="152">
        <f t="shared" si="27"/>
        <v>0</v>
      </c>
      <c r="I151" s="152">
        <f t="shared" si="27"/>
        <v>0</v>
      </c>
      <c r="J151" s="152">
        <f t="shared" si="27"/>
        <v>0</v>
      </c>
      <c r="K151" s="152">
        <f t="shared" si="27"/>
        <v>0</v>
      </c>
      <c r="L151" s="236">
        <f t="shared" si="27"/>
        <v>0</v>
      </c>
    </row>
    <row r="152" spans="1:12" s="44" customFormat="1" ht="15" hidden="1">
      <c r="A152" s="242" t="s">
        <v>278</v>
      </c>
      <c r="B152" s="28"/>
      <c r="C152" s="29" t="s">
        <v>279</v>
      </c>
      <c r="D152" s="138"/>
      <c r="E152" s="138"/>
      <c r="F152" s="139">
        <f t="shared" ref="F152:L152" si="28">F153+F154+F155+F156</f>
        <v>0</v>
      </c>
      <c r="G152" s="139">
        <f t="shared" si="28"/>
        <v>0</v>
      </c>
      <c r="H152" s="139">
        <f t="shared" si="28"/>
        <v>0</v>
      </c>
      <c r="I152" s="139">
        <f t="shared" si="28"/>
        <v>0</v>
      </c>
      <c r="J152" s="139">
        <f t="shared" si="28"/>
        <v>0</v>
      </c>
      <c r="K152" s="139">
        <f t="shared" si="28"/>
        <v>0</v>
      </c>
      <c r="L152" s="218">
        <f t="shared" si="28"/>
        <v>0</v>
      </c>
    </row>
    <row r="153" spans="1:12" s="44" customFormat="1" ht="15" hidden="1">
      <c r="A153" s="223"/>
      <c r="B153" s="60" t="s">
        <v>280</v>
      </c>
      <c r="C153" s="31" t="s">
        <v>281</v>
      </c>
      <c r="D153" s="140"/>
      <c r="E153" s="140"/>
      <c r="F153" s="141"/>
      <c r="G153" s="142"/>
      <c r="H153" s="142"/>
      <c r="I153" s="142"/>
      <c r="J153" s="142"/>
      <c r="K153" s="142">
        <f>H153-J153</f>
        <v>0</v>
      </c>
      <c r="L153" s="224"/>
    </row>
    <row r="154" spans="1:12" s="44" customFormat="1" ht="15" hidden="1">
      <c r="A154" s="219"/>
      <c r="B154" s="60" t="s">
        <v>282</v>
      </c>
      <c r="C154" s="31" t="s">
        <v>283</v>
      </c>
      <c r="D154" s="140"/>
      <c r="E154" s="140"/>
      <c r="F154" s="141"/>
      <c r="G154" s="142"/>
      <c r="H154" s="142"/>
      <c r="I154" s="142"/>
      <c r="J154" s="142"/>
      <c r="K154" s="142">
        <f>H154-J154</f>
        <v>0</v>
      </c>
      <c r="L154" s="224"/>
    </row>
    <row r="155" spans="1:12" s="44" customFormat="1" ht="15" hidden="1" customHeight="1">
      <c r="A155" s="219"/>
      <c r="B155" s="60" t="s">
        <v>284</v>
      </c>
      <c r="C155" s="31" t="s">
        <v>285</v>
      </c>
      <c r="D155" s="140"/>
      <c r="E155" s="140"/>
      <c r="F155" s="141"/>
      <c r="G155" s="142"/>
      <c r="H155" s="142"/>
      <c r="I155" s="142"/>
      <c r="J155" s="142"/>
      <c r="K155" s="142">
        <f>H155-J155</f>
        <v>0</v>
      </c>
      <c r="L155" s="224"/>
    </row>
    <row r="156" spans="1:12" s="44" customFormat="1" ht="15" hidden="1">
      <c r="A156" s="219"/>
      <c r="B156" s="60" t="s">
        <v>286</v>
      </c>
      <c r="C156" s="31" t="s">
        <v>287</v>
      </c>
      <c r="D156" s="140"/>
      <c r="E156" s="140"/>
      <c r="F156" s="141"/>
      <c r="G156" s="142"/>
      <c r="H156" s="142"/>
      <c r="I156" s="142"/>
      <c r="J156" s="142"/>
      <c r="K156" s="142">
        <f>H156-J156</f>
        <v>0</v>
      </c>
      <c r="L156" s="224"/>
    </row>
    <row r="157" spans="1:12" s="44" customFormat="1" ht="15" hidden="1">
      <c r="A157" s="219"/>
      <c r="B157" s="60"/>
      <c r="C157" s="61"/>
      <c r="D157" s="157"/>
      <c r="E157" s="157"/>
      <c r="F157" s="141"/>
      <c r="G157" s="141"/>
      <c r="H157" s="141"/>
      <c r="I157" s="141"/>
      <c r="J157" s="141"/>
      <c r="K157" s="142">
        <f>H157-J157</f>
        <v>0</v>
      </c>
      <c r="L157" s="226"/>
    </row>
    <row r="158" spans="1:12" s="46" customFormat="1" ht="32.25" customHeight="1">
      <c r="A158" s="333" t="s">
        <v>288</v>
      </c>
      <c r="B158" s="334"/>
      <c r="C158" s="39" t="s">
        <v>289</v>
      </c>
      <c r="D158" s="147"/>
      <c r="E158" s="147"/>
      <c r="F158" s="148">
        <f t="shared" ref="F158:L158" si="29">F159+F160+F161+F162+F163+F164+F165+F166+F167</f>
        <v>200000</v>
      </c>
      <c r="G158" s="148">
        <f t="shared" si="29"/>
        <v>206000</v>
      </c>
      <c r="H158" s="148">
        <f t="shared" si="29"/>
        <v>106000</v>
      </c>
      <c r="I158" s="148">
        <f t="shared" si="29"/>
        <v>106000</v>
      </c>
      <c r="J158" s="148">
        <f t="shared" si="29"/>
        <v>106000</v>
      </c>
      <c r="K158" s="148">
        <f t="shared" si="29"/>
        <v>0</v>
      </c>
      <c r="L158" s="231">
        <f t="shared" si="29"/>
        <v>106000</v>
      </c>
    </row>
    <row r="159" spans="1:12" s="44" customFormat="1" ht="15" hidden="1">
      <c r="A159" s="223" t="s">
        <v>290</v>
      </c>
      <c r="B159" s="41"/>
      <c r="C159" s="53" t="s">
        <v>291</v>
      </c>
      <c r="D159" s="153"/>
      <c r="E159" s="153"/>
      <c r="F159" s="141"/>
      <c r="G159" s="142"/>
      <c r="H159" s="142"/>
      <c r="I159" s="142"/>
      <c r="J159" s="142"/>
      <c r="K159" s="142">
        <f t="shared" ref="K159:K167" si="30">H159-J159</f>
        <v>0</v>
      </c>
      <c r="L159" s="224"/>
    </row>
    <row r="160" spans="1:12" s="44" customFormat="1" ht="15" hidden="1">
      <c r="A160" s="232" t="s">
        <v>292</v>
      </c>
      <c r="B160" s="41"/>
      <c r="C160" s="53" t="s">
        <v>293</v>
      </c>
      <c r="D160" s="153"/>
      <c r="E160" s="153"/>
      <c r="F160" s="141"/>
      <c r="G160" s="142"/>
      <c r="H160" s="142"/>
      <c r="I160" s="142"/>
      <c r="J160" s="142"/>
      <c r="K160" s="142">
        <f t="shared" si="30"/>
        <v>0</v>
      </c>
      <c r="L160" s="224"/>
    </row>
    <row r="161" spans="1:12" s="44" customFormat="1" ht="15" customHeight="1">
      <c r="A161" s="335" t="s">
        <v>294</v>
      </c>
      <c r="B161" s="336"/>
      <c r="C161" s="53" t="s">
        <v>295</v>
      </c>
      <c r="D161" s="153"/>
      <c r="E161" s="153"/>
      <c r="F161" s="141">
        <f>'[1]70,05,01'!L15+'[1]70,50T'!L33</f>
        <v>200000</v>
      </c>
      <c r="G161" s="141">
        <f>'[1]70,05,01'!M15+'[1]70,50T'!M33</f>
        <v>206000</v>
      </c>
      <c r="H161" s="141">
        <f>'[1]70,05,01'!N15+'[1]70,50T'!N33</f>
        <v>106000</v>
      </c>
      <c r="I161" s="141">
        <f>'[1]70,05,01'!O15+'[1]70,50T'!O33</f>
        <v>106000</v>
      </c>
      <c r="J161" s="141">
        <f>'[1]70,05,01'!P15+'[1]70,50T'!P33</f>
        <v>106000</v>
      </c>
      <c r="K161" s="141">
        <f>'[1]70,05,01'!Q15+'[1]70,50T'!Q33</f>
        <v>0</v>
      </c>
      <c r="L161" s="226">
        <f>'[1]70,05,01'!R15+'[1]70,50T'!R33</f>
        <v>106000</v>
      </c>
    </row>
    <row r="162" spans="1:12" s="44" customFormat="1" ht="15" customHeight="1">
      <c r="A162" s="335" t="s">
        <v>296</v>
      </c>
      <c r="B162" s="336"/>
      <c r="C162" s="53" t="s">
        <v>297</v>
      </c>
      <c r="D162" s="153"/>
      <c r="E162" s="153"/>
      <c r="F162" s="141"/>
      <c r="G162" s="142"/>
      <c r="H162" s="142"/>
      <c r="I162" s="142"/>
      <c r="J162" s="142"/>
      <c r="K162" s="142">
        <f t="shared" si="30"/>
        <v>0</v>
      </c>
      <c r="L162" s="224"/>
    </row>
    <row r="163" spans="1:12" s="44" customFormat="1" ht="15" hidden="1">
      <c r="A163" s="232" t="s">
        <v>298</v>
      </c>
      <c r="B163" s="41"/>
      <c r="C163" s="53" t="s">
        <v>299</v>
      </c>
      <c r="D163" s="153"/>
      <c r="E163" s="153"/>
      <c r="F163" s="141"/>
      <c r="G163" s="142"/>
      <c r="H163" s="142"/>
      <c r="I163" s="142"/>
      <c r="J163" s="142"/>
      <c r="K163" s="142">
        <f t="shared" si="30"/>
        <v>0</v>
      </c>
      <c r="L163" s="224"/>
    </row>
    <row r="164" spans="1:12" s="44" customFormat="1" ht="15" hidden="1">
      <c r="A164" s="232" t="s">
        <v>300</v>
      </c>
      <c r="B164" s="41"/>
      <c r="C164" s="53" t="s">
        <v>301</v>
      </c>
      <c r="D164" s="153"/>
      <c r="E164" s="153"/>
      <c r="F164" s="141"/>
      <c r="G164" s="142"/>
      <c r="H164" s="142"/>
      <c r="I164" s="142"/>
      <c r="J164" s="142"/>
      <c r="K164" s="142">
        <f t="shared" si="30"/>
        <v>0</v>
      </c>
      <c r="L164" s="224"/>
    </row>
    <row r="165" spans="1:12" s="44" customFormat="1" ht="15" hidden="1">
      <c r="A165" s="232" t="s">
        <v>302</v>
      </c>
      <c r="B165" s="41"/>
      <c r="C165" s="53" t="s">
        <v>303</v>
      </c>
      <c r="D165" s="153"/>
      <c r="E165" s="153"/>
      <c r="F165" s="141"/>
      <c r="G165" s="142"/>
      <c r="H165" s="142"/>
      <c r="I165" s="142"/>
      <c r="J165" s="142"/>
      <c r="K165" s="142">
        <f t="shared" si="30"/>
        <v>0</v>
      </c>
      <c r="L165" s="224"/>
    </row>
    <row r="166" spans="1:12" s="44" customFormat="1" ht="15" hidden="1">
      <c r="A166" s="232" t="s">
        <v>304</v>
      </c>
      <c r="B166" s="41"/>
      <c r="C166" s="53" t="s">
        <v>305</v>
      </c>
      <c r="D166" s="153"/>
      <c r="E166" s="153"/>
      <c r="F166" s="141"/>
      <c r="G166" s="142"/>
      <c r="H166" s="142"/>
      <c r="I166" s="142"/>
      <c r="J166" s="142"/>
      <c r="K166" s="142">
        <f t="shared" si="30"/>
        <v>0</v>
      </c>
      <c r="L166" s="224"/>
    </row>
    <row r="167" spans="1:12" s="44" customFormat="1" ht="15" hidden="1">
      <c r="A167" s="232" t="s">
        <v>306</v>
      </c>
      <c r="B167" s="41"/>
      <c r="C167" s="53" t="s">
        <v>307</v>
      </c>
      <c r="D167" s="153"/>
      <c r="E167" s="153"/>
      <c r="F167" s="141"/>
      <c r="G167" s="142"/>
      <c r="H167" s="142"/>
      <c r="I167" s="142"/>
      <c r="J167" s="142"/>
      <c r="K167" s="142">
        <f t="shared" si="30"/>
        <v>0</v>
      </c>
      <c r="L167" s="224"/>
    </row>
    <row r="168" spans="1:12" s="44" customFormat="1" ht="15">
      <c r="A168" s="243" t="s">
        <v>308</v>
      </c>
      <c r="B168" s="62"/>
      <c r="C168" s="29" t="s">
        <v>309</v>
      </c>
      <c r="D168" s="138"/>
      <c r="E168" s="138"/>
      <c r="F168" s="139">
        <f>F174</f>
        <v>4495000</v>
      </c>
      <c r="G168" s="139">
        <f t="shared" ref="G168:L168" si="31">G174</f>
        <v>4036000</v>
      </c>
      <c r="H168" s="139">
        <f t="shared" si="31"/>
        <v>4035073</v>
      </c>
      <c r="I168" s="139">
        <f t="shared" si="31"/>
        <v>4035073</v>
      </c>
      <c r="J168" s="139">
        <f t="shared" si="31"/>
        <v>4035073</v>
      </c>
      <c r="K168" s="139">
        <f t="shared" si="31"/>
        <v>0</v>
      </c>
      <c r="L168" s="218">
        <f t="shared" si="31"/>
        <v>125832</v>
      </c>
    </row>
    <row r="169" spans="1:12" s="44" customFormat="1" ht="15" hidden="1">
      <c r="A169" s="244"/>
      <c r="B169" s="63"/>
      <c r="C169" s="31"/>
      <c r="D169" s="140"/>
      <c r="E169" s="140"/>
      <c r="F169" s="141"/>
      <c r="G169" s="141"/>
      <c r="H169" s="141"/>
      <c r="I169" s="141"/>
      <c r="J169" s="141"/>
      <c r="K169" s="142">
        <f>H169-J169</f>
        <v>0</v>
      </c>
      <c r="L169" s="226"/>
    </row>
    <row r="170" spans="1:12" s="46" customFormat="1" ht="15" hidden="1">
      <c r="A170" s="245" t="s">
        <v>310</v>
      </c>
      <c r="B170" s="38"/>
      <c r="C170" s="39" t="s">
        <v>311</v>
      </c>
      <c r="D170" s="147"/>
      <c r="E170" s="147"/>
      <c r="F170" s="148">
        <f t="shared" ref="F170:L170" si="32">F171+F172</f>
        <v>0</v>
      </c>
      <c r="G170" s="148">
        <f t="shared" si="32"/>
        <v>0</v>
      </c>
      <c r="H170" s="148">
        <f t="shared" si="32"/>
        <v>0</v>
      </c>
      <c r="I170" s="148">
        <f t="shared" si="32"/>
        <v>0</v>
      </c>
      <c r="J170" s="148">
        <f t="shared" si="32"/>
        <v>0</v>
      </c>
      <c r="K170" s="148">
        <f t="shared" si="32"/>
        <v>0</v>
      </c>
      <c r="L170" s="231">
        <f t="shared" si="32"/>
        <v>0</v>
      </c>
    </row>
    <row r="171" spans="1:12" s="44" customFormat="1" ht="25.5" hidden="1" customHeight="1">
      <c r="A171" s="337" t="s">
        <v>312</v>
      </c>
      <c r="B171" s="338"/>
      <c r="C171" s="53" t="s">
        <v>313</v>
      </c>
      <c r="D171" s="153"/>
      <c r="E171" s="153"/>
      <c r="F171" s="141"/>
      <c r="G171" s="142"/>
      <c r="H171" s="142"/>
      <c r="I171" s="142"/>
      <c r="J171" s="142"/>
      <c r="K171" s="142">
        <f>H171-J171</f>
        <v>0</v>
      </c>
      <c r="L171" s="224"/>
    </row>
    <row r="172" spans="1:12" s="44" customFormat="1" ht="15" hidden="1">
      <c r="A172" s="232" t="s">
        <v>314</v>
      </c>
      <c r="B172" s="41"/>
      <c r="C172" s="53" t="s">
        <v>315</v>
      </c>
      <c r="D172" s="153"/>
      <c r="E172" s="153"/>
      <c r="F172" s="141"/>
      <c r="G172" s="142"/>
      <c r="H172" s="142"/>
      <c r="I172" s="142"/>
      <c r="J172" s="142"/>
      <c r="K172" s="142">
        <f>H172-J172</f>
        <v>0</v>
      </c>
      <c r="L172" s="224"/>
    </row>
    <row r="173" spans="1:12" s="44" customFormat="1" ht="15" hidden="1">
      <c r="A173" s="232"/>
      <c r="B173" s="41"/>
      <c r="C173" s="43"/>
      <c r="D173" s="149"/>
      <c r="E173" s="149"/>
      <c r="F173" s="141"/>
      <c r="G173" s="141"/>
      <c r="H173" s="141"/>
      <c r="I173" s="141"/>
      <c r="J173" s="141"/>
      <c r="K173" s="142">
        <f>H173-J173</f>
        <v>0</v>
      </c>
      <c r="L173" s="226"/>
    </row>
    <row r="174" spans="1:12" s="46" customFormat="1" ht="33.75" customHeight="1">
      <c r="A174" s="301" t="s">
        <v>506</v>
      </c>
      <c r="B174" s="302"/>
      <c r="C174" s="15" t="s">
        <v>316</v>
      </c>
      <c r="D174" s="123"/>
      <c r="E174" s="123"/>
      <c r="F174" s="137">
        <f t="shared" ref="F174:L174" si="33">F175+F180</f>
        <v>4495000</v>
      </c>
      <c r="G174" s="137">
        <f t="shared" si="33"/>
        <v>4036000</v>
      </c>
      <c r="H174" s="137">
        <f t="shared" si="33"/>
        <v>4035073</v>
      </c>
      <c r="I174" s="137">
        <f t="shared" si="33"/>
        <v>4035073</v>
      </c>
      <c r="J174" s="137">
        <f t="shared" si="33"/>
        <v>4035073</v>
      </c>
      <c r="K174" s="137">
        <f t="shared" si="33"/>
        <v>0</v>
      </c>
      <c r="L174" s="216">
        <f t="shared" si="33"/>
        <v>125832</v>
      </c>
    </row>
    <row r="175" spans="1:12" s="44" customFormat="1" ht="24" hidden="1" customHeight="1">
      <c r="A175" s="228" t="s">
        <v>317</v>
      </c>
      <c r="B175" s="34"/>
      <c r="C175" s="29" t="s">
        <v>318</v>
      </c>
      <c r="D175" s="138"/>
      <c r="E175" s="138"/>
      <c r="F175" s="139">
        <f t="shared" ref="F175:L175" si="34">F176+F177+F178+F179</f>
        <v>0</v>
      </c>
      <c r="G175" s="139">
        <f t="shared" si="34"/>
        <v>0</v>
      </c>
      <c r="H175" s="139">
        <f t="shared" si="34"/>
        <v>0</v>
      </c>
      <c r="I175" s="139">
        <f t="shared" si="34"/>
        <v>0</v>
      </c>
      <c r="J175" s="139">
        <f t="shared" si="34"/>
        <v>0</v>
      </c>
      <c r="K175" s="139">
        <f t="shared" si="34"/>
        <v>0</v>
      </c>
      <c r="L175" s="218">
        <f t="shared" si="34"/>
        <v>0</v>
      </c>
    </row>
    <row r="176" spans="1:12" s="44" customFormat="1" ht="26.25" hidden="1">
      <c r="A176" s="223"/>
      <c r="B176" s="32" t="s">
        <v>319</v>
      </c>
      <c r="C176" s="31" t="s">
        <v>320</v>
      </c>
      <c r="D176" s="140"/>
      <c r="E176" s="140"/>
      <c r="F176" s="141"/>
      <c r="G176" s="142"/>
      <c r="H176" s="142"/>
      <c r="I176" s="142"/>
      <c r="J176" s="142"/>
      <c r="K176" s="142">
        <f>H176-J176</f>
        <v>0</v>
      </c>
      <c r="L176" s="224"/>
    </row>
    <row r="177" spans="1:12" s="44" customFormat="1" ht="15" hidden="1">
      <c r="A177" s="223"/>
      <c r="B177" s="32" t="s">
        <v>321</v>
      </c>
      <c r="C177" s="31" t="s">
        <v>322</v>
      </c>
      <c r="D177" s="140"/>
      <c r="E177" s="140"/>
      <c r="F177" s="141"/>
      <c r="G177" s="142"/>
      <c r="H177" s="142"/>
      <c r="I177" s="142"/>
      <c r="J177" s="142"/>
      <c r="K177" s="142">
        <f>H177-J177</f>
        <v>0</v>
      </c>
      <c r="L177" s="224"/>
    </row>
    <row r="178" spans="1:12" s="44" customFormat="1" ht="15.75" hidden="1" customHeight="1">
      <c r="A178" s="223"/>
      <c r="B178" s="32" t="s">
        <v>323</v>
      </c>
      <c r="C178" s="31" t="s">
        <v>324</v>
      </c>
      <c r="D178" s="140"/>
      <c r="E178" s="140"/>
      <c r="F178" s="141">
        <f>'[1]70,05,01'!L18</f>
        <v>0</v>
      </c>
      <c r="G178" s="141">
        <f>'[1]70,05,01'!M18</f>
        <v>0</v>
      </c>
      <c r="H178" s="141">
        <f>'[1]70,05,01'!N18</f>
        <v>0</v>
      </c>
      <c r="I178" s="141">
        <f>'[1]70,05,01'!O18</f>
        <v>0</v>
      </c>
      <c r="J178" s="141">
        <f>'[1]70,05,01'!P18</f>
        <v>0</v>
      </c>
      <c r="K178" s="141">
        <f>'[1]70,05,01'!Q18</f>
        <v>0</v>
      </c>
      <c r="L178" s="226">
        <f>'[1]70,05,01'!R18</f>
        <v>0</v>
      </c>
    </row>
    <row r="179" spans="1:12" s="44" customFormat="1" ht="15" hidden="1">
      <c r="A179" s="223"/>
      <c r="B179" s="40" t="s">
        <v>325</v>
      </c>
      <c r="C179" s="31" t="s">
        <v>326</v>
      </c>
      <c r="D179" s="140"/>
      <c r="E179" s="140"/>
      <c r="F179" s="141"/>
      <c r="G179" s="142"/>
      <c r="H179" s="142"/>
      <c r="I179" s="142"/>
      <c r="J179" s="142"/>
      <c r="K179" s="142">
        <f>H179-J179</f>
        <v>0</v>
      </c>
      <c r="L179" s="224"/>
    </row>
    <row r="180" spans="1:12" s="44" customFormat="1" ht="15">
      <c r="A180" s="228" t="s">
        <v>327</v>
      </c>
      <c r="B180" s="34"/>
      <c r="C180" s="29" t="s">
        <v>328</v>
      </c>
      <c r="D180" s="138"/>
      <c r="E180" s="138"/>
      <c r="F180" s="139">
        <f t="shared" ref="F180:L180" si="35">F181+F182+F183</f>
        <v>4495000</v>
      </c>
      <c r="G180" s="139">
        <f t="shared" si="35"/>
        <v>4036000</v>
      </c>
      <c r="H180" s="139">
        <f t="shared" si="35"/>
        <v>4035073</v>
      </c>
      <c r="I180" s="139">
        <f t="shared" si="35"/>
        <v>4035073</v>
      </c>
      <c r="J180" s="139">
        <f t="shared" si="35"/>
        <v>4035073</v>
      </c>
      <c r="K180" s="139">
        <f t="shared" si="35"/>
        <v>0</v>
      </c>
      <c r="L180" s="218">
        <f t="shared" si="35"/>
        <v>125832</v>
      </c>
    </row>
    <row r="181" spans="1:12" s="44" customFormat="1" ht="15">
      <c r="A181" s="223"/>
      <c r="B181" s="40" t="s">
        <v>329</v>
      </c>
      <c r="C181" s="31" t="s">
        <v>330</v>
      </c>
      <c r="D181" s="140"/>
      <c r="E181" s="140"/>
      <c r="F181" s="141">
        <f>'[1]70,05,01'!L19</f>
        <v>2835000</v>
      </c>
      <c r="G181" s="141">
        <f>'[1]70,05,01'!M19</f>
        <v>2697972</v>
      </c>
      <c r="H181" s="141">
        <f>'[1]70,05,01'!N19</f>
        <v>2697046</v>
      </c>
      <c r="I181" s="141">
        <f>'[1]70,05,01'!O19</f>
        <v>2697046</v>
      </c>
      <c r="J181" s="141">
        <f>'[1]70,05,01'!P19</f>
        <v>2697046</v>
      </c>
      <c r="K181" s="141">
        <f>'[1]70,05,01'!Q19</f>
        <v>0</v>
      </c>
      <c r="L181" s="226">
        <f>'[1]70,05,01'!R19</f>
        <v>125832</v>
      </c>
    </row>
    <row r="182" spans="1:12" s="44" customFormat="1" ht="15">
      <c r="A182" s="223"/>
      <c r="B182" s="40" t="s">
        <v>331</v>
      </c>
      <c r="C182" s="31" t="s">
        <v>332</v>
      </c>
      <c r="D182" s="140"/>
      <c r="E182" s="140"/>
      <c r="F182" s="141"/>
      <c r="G182" s="158"/>
      <c r="H182" s="158"/>
      <c r="I182" s="158"/>
      <c r="J182" s="158"/>
      <c r="K182" s="158">
        <f>H182-J182</f>
        <v>0</v>
      </c>
      <c r="L182" s="221"/>
    </row>
    <row r="183" spans="1:12" s="44" customFormat="1" ht="15">
      <c r="A183" s="223"/>
      <c r="B183" s="40" t="s">
        <v>333</v>
      </c>
      <c r="C183" s="31" t="s">
        <v>334</v>
      </c>
      <c r="D183" s="140"/>
      <c r="E183" s="140"/>
      <c r="F183" s="141">
        <f>'[1]70,50T'!L38</f>
        <v>1660000</v>
      </c>
      <c r="G183" s="141">
        <f>'[1]70,50T'!M38</f>
        <v>1338028</v>
      </c>
      <c r="H183" s="141">
        <f>'[1]70,50T'!N38</f>
        <v>1338027</v>
      </c>
      <c r="I183" s="141">
        <f>'[1]70,50T'!O38</f>
        <v>1338027</v>
      </c>
      <c r="J183" s="141">
        <f>'[1]70,50T'!P38</f>
        <v>1338027</v>
      </c>
      <c r="K183" s="141">
        <f>'[1]70,50T'!Q38</f>
        <v>0</v>
      </c>
      <c r="L183" s="226">
        <f>'[1]70,50T'!R38</f>
        <v>0</v>
      </c>
    </row>
    <row r="184" spans="1:12" s="46" customFormat="1" ht="37.5" customHeight="1">
      <c r="A184" s="339" t="s">
        <v>335</v>
      </c>
      <c r="B184" s="340"/>
      <c r="C184" s="64" t="s">
        <v>336</v>
      </c>
      <c r="D184" s="159"/>
      <c r="E184" s="159"/>
      <c r="F184" s="160">
        <f>F185</f>
        <v>-511</v>
      </c>
      <c r="G184" s="160">
        <f t="shared" ref="G184:J186" si="36">G185</f>
        <v>-3134</v>
      </c>
      <c r="H184" s="160">
        <f t="shared" si="36"/>
        <v>-6163</v>
      </c>
      <c r="I184" s="160">
        <f t="shared" si="36"/>
        <v>-6163</v>
      </c>
      <c r="J184" s="160">
        <f t="shared" si="36"/>
        <v>-6163</v>
      </c>
      <c r="K184" s="160">
        <f>K187</f>
        <v>0</v>
      </c>
      <c r="L184" s="246">
        <f>L187</f>
        <v>0</v>
      </c>
    </row>
    <row r="185" spans="1:12" s="46" customFormat="1" ht="15" customHeight="1">
      <c r="A185" s="321" t="s">
        <v>508</v>
      </c>
      <c r="B185" s="322"/>
      <c r="C185" s="65" t="s">
        <v>337</v>
      </c>
      <c r="D185" s="161"/>
      <c r="E185" s="161"/>
      <c r="F185" s="162">
        <f>F186</f>
        <v>-511</v>
      </c>
      <c r="G185" s="162">
        <f t="shared" si="36"/>
        <v>-3134</v>
      </c>
      <c r="H185" s="162">
        <f t="shared" si="36"/>
        <v>-6163</v>
      </c>
      <c r="I185" s="162">
        <f t="shared" si="36"/>
        <v>-6163</v>
      </c>
      <c r="J185" s="162">
        <f t="shared" si="36"/>
        <v>-6163</v>
      </c>
      <c r="K185" s="162"/>
      <c r="L185" s="247"/>
    </row>
    <row r="186" spans="1:12" s="46" customFormat="1" ht="30" customHeight="1">
      <c r="A186" s="311" t="s">
        <v>509</v>
      </c>
      <c r="B186" s="312"/>
      <c r="C186" s="65" t="s">
        <v>338</v>
      </c>
      <c r="D186" s="161"/>
      <c r="E186" s="161"/>
      <c r="F186" s="162">
        <f>F187</f>
        <v>-511</v>
      </c>
      <c r="G186" s="162">
        <f t="shared" si="36"/>
        <v>-3134</v>
      </c>
      <c r="H186" s="162">
        <f t="shared" si="36"/>
        <v>-6163</v>
      </c>
      <c r="I186" s="162">
        <f t="shared" si="36"/>
        <v>-6163</v>
      </c>
      <c r="J186" s="162">
        <f t="shared" si="36"/>
        <v>-6163</v>
      </c>
      <c r="K186" s="162"/>
      <c r="L186" s="247"/>
    </row>
    <row r="187" spans="1:12" s="44" customFormat="1" ht="25.5">
      <c r="A187" s="187"/>
      <c r="B187" s="188" t="s">
        <v>510</v>
      </c>
      <c r="C187" s="53" t="s">
        <v>507</v>
      </c>
      <c r="D187" s="153"/>
      <c r="E187" s="153"/>
      <c r="F187" s="141">
        <f>'[1]70,50T'!L41+'[1]70,06'!L17</f>
        <v>-511</v>
      </c>
      <c r="G187" s="141">
        <f>'[1]70,50T'!M41+'[1]70,06'!M17</f>
        <v>-3134</v>
      </c>
      <c r="H187" s="141">
        <f>J187</f>
        <v>-6163</v>
      </c>
      <c r="I187" s="141">
        <f>J187</f>
        <v>-6163</v>
      </c>
      <c r="J187" s="141">
        <f>'[1]70,50T'!P41+'[1]70,06'!P17</f>
        <v>-6163</v>
      </c>
      <c r="K187" s="158"/>
      <c r="L187" s="221"/>
    </row>
    <row r="188" spans="1:12" s="44" customFormat="1" ht="15" hidden="1">
      <c r="A188" s="223"/>
      <c r="B188" s="40"/>
      <c r="C188" s="53"/>
      <c r="D188" s="153"/>
      <c r="E188" s="153"/>
      <c r="F188" s="141"/>
      <c r="G188" s="163"/>
      <c r="H188" s="163"/>
      <c r="I188" s="163"/>
      <c r="J188" s="163"/>
      <c r="K188" s="158">
        <f>H188-J188</f>
        <v>0</v>
      </c>
      <c r="L188" s="220"/>
    </row>
    <row r="189" spans="1:12" s="67" customFormat="1" ht="33.75" customHeight="1">
      <c r="A189" s="313" t="s">
        <v>511</v>
      </c>
      <c r="B189" s="314"/>
      <c r="C189" s="66"/>
      <c r="D189" s="164">
        <f>D201+D215+D296+D313+D216+D226+D281+D285</f>
        <v>97034060</v>
      </c>
      <c r="E189" s="164">
        <f>E201+E215+E296+E313+E216+E226+E281+E285</f>
        <v>89911030</v>
      </c>
      <c r="F189" s="164">
        <f>F201+F215+F296+F313+F226+F281+F285</f>
        <v>97034060</v>
      </c>
      <c r="G189" s="164">
        <f>G201+G215+G296+G313+G216+G226+G281+G285</f>
        <v>89911030</v>
      </c>
      <c r="H189" s="164">
        <f>H201+H215+H296+H313+H216+H226+H281+H285</f>
        <v>66867013</v>
      </c>
      <c r="I189" s="164">
        <f>I201+I215+I296+I313+I216+I226+I281+I285</f>
        <v>66867013</v>
      </c>
      <c r="J189" s="164">
        <f>J201+J215+J296+J313+J216+J226+J281+J285</f>
        <v>66867013</v>
      </c>
      <c r="K189" s="164">
        <f>I189-J189</f>
        <v>0</v>
      </c>
      <c r="L189" s="248">
        <f>L201+L215+L296+L313+L226+L281+L285</f>
        <v>10255671</v>
      </c>
    </row>
    <row r="190" spans="1:12" s="67" customFormat="1" ht="26.25" hidden="1" customHeight="1">
      <c r="A190" s="315" t="s">
        <v>339</v>
      </c>
      <c r="B190" s="316"/>
      <c r="C190" s="68"/>
      <c r="D190" s="165"/>
      <c r="E190" s="165"/>
      <c r="F190" s="160">
        <f t="shared" ref="F190:L190" si="37">F191</f>
        <v>0</v>
      </c>
      <c r="G190" s="160">
        <f t="shared" si="37"/>
        <v>0</v>
      </c>
      <c r="H190" s="160">
        <f t="shared" si="37"/>
        <v>0</v>
      </c>
      <c r="I190" s="160">
        <f t="shared" si="37"/>
        <v>0</v>
      </c>
      <c r="J190" s="160">
        <f t="shared" si="37"/>
        <v>0</v>
      </c>
      <c r="K190" s="160">
        <f t="shared" si="37"/>
        <v>0</v>
      </c>
      <c r="L190" s="246">
        <f t="shared" si="37"/>
        <v>0</v>
      </c>
    </row>
    <row r="191" spans="1:12" s="44" customFormat="1" ht="16.5" hidden="1" customHeight="1">
      <c r="A191" s="249" t="s">
        <v>340</v>
      </c>
      <c r="B191" s="71"/>
      <c r="C191" s="68" t="s">
        <v>341</v>
      </c>
      <c r="D191" s="165"/>
      <c r="E191" s="165"/>
      <c r="F191" s="166">
        <f t="shared" ref="F191:L191" si="38">F192+F193+F194+F195+F196+F197+F198+F199</f>
        <v>0</v>
      </c>
      <c r="G191" s="166">
        <f t="shared" si="38"/>
        <v>0</v>
      </c>
      <c r="H191" s="166">
        <f t="shared" si="38"/>
        <v>0</v>
      </c>
      <c r="I191" s="166">
        <f t="shared" si="38"/>
        <v>0</v>
      </c>
      <c r="J191" s="166">
        <f t="shared" si="38"/>
        <v>0</v>
      </c>
      <c r="K191" s="166">
        <f t="shared" si="38"/>
        <v>0</v>
      </c>
      <c r="L191" s="250">
        <f t="shared" si="38"/>
        <v>0</v>
      </c>
    </row>
    <row r="192" spans="1:12" s="74" customFormat="1" ht="15" hidden="1" customHeight="1">
      <c r="A192" s="251"/>
      <c r="B192" s="72" t="s">
        <v>342</v>
      </c>
      <c r="C192" s="73" t="s">
        <v>343</v>
      </c>
      <c r="D192" s="167"/>
      <c r="E192" s="167"/>
      <c r="F192" s="166"/>
      <c r="G192" s="168"/>
      <c r="H192" s="168"/>
      <c r="I192" s="168"/>
      <c r="J192" s="168"/>
      <c r="K192" s="169">
        <f t="shared" ref="K192:K200" si="39">H192-J192</f>
        <v>0</v>
      </c>
      <c r="L192" s="252"/>
    </row>
    <row r="193" spans="1:12" s="77" customFormat="1" ht="32.25" hidden="1" customHeight="1">
      <c r="A193" s="253"/>
      <c r="B193" s="75" t="s">
        <v>344</v>
      </c>
      <c r="C193" s="76" t="s">
        <v>345</v>
      </c>
      <c r="D193" s="170"/>
      <c r="E193" s="170"/>
      <c r="F193" s="166"/>
      <c r="G193" s="171"/>
      <c r="H193" s="171"/>
      <c r="I193" s="171"/>
      <c r="J193" s="171"/>
      <c r="K193" s="169">
        <f t="shared" si="39"/>
        <v>0</v>
      </c>
      <c r="L193" s="254"/>
    </row>
    <row r="194" spans="1:12" s="77" customFormat="1" ht="28.5" hidden="1" customHeight="1">
      <c r="A194" s="253"/>
      <c r="B194" s="75" t="s">
        <v>346</v>
      </c>
      <c r="C194" s="76" t="s">
        <v>347</v>
      </c>
      <c r="D194" s="170"/>
      <c r="E194" s="170"/>
      <c r="F194" s="166"/>
      <c r="G194" s="171"/>
      <c r="H194" s="171"/>
      <c r="I194" s="171"/>
      <c r="J194" s="171"/>
      <c r="K194" s="169">
        <f t="shared" si="39"/>
        <v>0</v>
      </c>
      <c r="L194" s="254"/>
    </row>
    <row r="195" spans="1:12" s="77" customFormat="1" ht="29.25" hidden="1" customHeight="1">
      <c r="A195" s="253"/>
      <c r="B195" s="75" t="s">
        <v>348</v>
      </c>
      <c r="C195" s="76" t="s">
        <v>349</v>
      </c>
      <c r="D195" s="170"/>
      <c r="E195" s="170"/>
      <c r="F195" s="166"/>
      <c r="G195" s="171"/>
      <c r="H195" s="171"/>
      <c r="I195" s="171"/>
      <c r="J195" s="171"/>
      <c r="K195" s="169">
        <f t="shared" si="39"/>
        <v>0</v>
      </c>
      <c r="L195" s="254"/>
    </row>
    <row r="196" spans="1:12" s="77" customFormat="1" ht="29.25" hidden="1" customHeight="1">
      <c r="A196" s="253"/>
      <c r="B196" s="75" t="s">
        <v>350</v>
      </c>
      <c r="C196" s="76" t="s">
        <v>351</v>
      </c>
      <c r="D196" s="170"/>
      <c r="E196" s="170"/>
      <c r="F196" s="166"/>
      <c r="G196" s="171"/>
      <c r="H196" s="171"/>
      <c r="I196" s="171"/>
      <c r="J196" s="171"/>
      <c r="K196" s="169">
        <f t="shared" si="39"/>
        <v>0</v>
      </c>
      <c r="L196" s="254"/>
    </row>
    <row r="197" spans="1:12" s="77" customFormat="1" ht="30" hidden="1" customHeight="1">
      <c r="A197" s="253"/>
      <c r="B197" s="75" t="s">
        <v>352</v>
      </c>
      <c r="C197" s="76" t="s">
        <v>353</v>
      </c>
      <c r="D197" s="170"/>
      <c r="E197" s="170"/>
      <c r="F197" s="166"/>
      <c r="G197" s="171"/>
      <c r="H197" s="171"/>
      <c r="I197" s="171"/>
      <c r="J197" s="171"/>
      <c r="K197" s="169">
        <f t="shared" si="39"/>
        <v>0</v>
      </c>
      <c r="L197" s="254"/>
    </row>
    <row r="198" spans="1:12" s="77" customFormat="1" ht="29.25" hidden="1" customHeight="1">
      <c r="A198" s="253"/>
      <c r="B198" s="75" t="s">
        <v>354</v>
      </c>
      <c r="C198" s="76" t="s">
        <v>355</v>
      </c>
      <c r="D198" s="170"/>
      <c r="E198" s="170"/>
      <c r="F198" s="166"/>
      <c r="G198" s="171"/>
      <c r="H198" s="171"/>
      <c r="I198" s="171"/>
      <c r="J198" s="171"/>
      <c r="K198" s="169">
        <f t="shared" si="39"/>
        <v>0</v>
      </c>
      <c r="L198" s="254"/>
    </row>
    <row r="199" spans="1:12" s="77" customFormat="1" ht="32.25" hidden="1" customHeight="1">
      <c r="A199" s="253"/>
      <c r="B199" s="75" t="s">
        <v>356</v>
      </c>
      <c r="C199" s="76" t="s">
        <v>357</v>
      </c>
      <c r="D199" s="170"/>
      <c r="E199" s="170"/>
      <c r="F199" s="166"/>
      <c r="G199" s="171"/>
      <c r="H199" s="171"/>
      <c r="I199" s="171"/>
      <c r="J199" s="171"/>
      <c r="K199" s="169">
        <f t="shared" si="39"/>
        <v>0</v>
      </c>
      <c r="L199" s="254"/>
    </row>
    <row r="200" spans="1:12" s="77" customFormat="1" ht="12.75" hidden="1" customHeight="1">
      <c r="A200" s="253"/>
      <c r="B200" s="75"/>
      <c r="C200" s="76"/>
      <c r="D200" s="170"/>
      <c r="E200" s="170"/>
      <c r="F200" s="166"/>
      <c r="G200" s="172"/>
      <c r="H200" s="172"/>
      <c r="I200" s="172"/>
      <c r="J200" s="172"/>
      <c r="K200" s="169">
        <f t="shared" si="39"/>
        <v>0</v>
      </c>
      <c r="L200" s="255"/>
    </row>
    <row r="201" spans="1:12" ht="17.25" hidden="1" customHeight="1">
      <c r="A201" s="249" t="s">
        <v>268</v>
      </c>
      <c r="B201" s="70"/>
      <c r="C201" s="68" t="s">
        <v>358</v>
      </c>
      <c r="D201" s="165"/>
      <c r="E201" s="165"/>
      <c r="F201" s="166">
        <f t="shared" ref="F201:L201" si="40">F202</f>
        <v>0</v>
      </c>
      <c r="G201" s="166">
        <f t="shared" si="40"/>
        <v>0</v>
      </c>
      <c r="H201" s="166">
        <f t="shared" si="40"/>
        <v>0</v>
      </c>
      <c r="I201" s="166">
        <f t="shared" si="40"/>
        <v>0</v>
      </c>
      <c r="J201" s="166">
        <f t="shared" si="40"/>
        <v>0</v>
      </c>
      <c r="K201" s="166">
        <f t="shared" si="40"/>
        <v>0</v>
      </c>
      <c r="L201" s="250">
        <f t="shared" si="40"/>
        <v>0</v>
      </c>
    </row>
    <row r="202" spans="1:12" ht="26.25" hidden="1" customHeight="1">
      <c r="A202" s="317" t="s">
        <v>359</v>
      </c>
      <c r="B202" s="318"/>
      <c r="C202" s="68" t="s">
        <v>271</v>
      </c>
      <c r="D202" s="165"/>
      <c r="E202" s="165"/>
      <c r="F202" s="166">
        <f t="shared" ref="F202:L202" si="41">F203+F204+F205+F206+F207+F208+F209+F210+F211+F212+F213</f>
        <v>0</v>
      </c>
      <c r="G202" s="166">
        <f t="shared" si="41"/>
        <v>0</v>
      </c>
      <c r="H202" s="166">
        <f t="shared" si="41"/>
        <v>0</v>
      </c>
      <c r="I202" s="166">
        <f t="shared" si="41"/>
        <v>0</v>
      </c>
      <c r="J202" s="166">
        <f t="shared" si="41"/>
        <v>0</v>
      </c>
      <c r="K202" s="166">
        <f t="shared" si="41"/>
        <v>0</v>
      </c>
      <c r="L202" s="250">
        <f t="shared" si="41"/>
        <v>0</v>
      </c>
    </row>
    <row r="203" spans="1:12" s="44" customFormat="1" ht="13.5" hidden="1" customHeight="1">
      <c r="A203" s="249"/>
      <c r="B203" s="71" t="s">
        <v>360</v>
      </c>
      <c r="C203" s="73" t="s">
        <v>361</v>
      </c>
      <c r="D203" s="167"/>
      <c r="E203" s="167"/>
      <c r="F203" s="166"/>
      <c r="G203" s="169"/>
      <c r="H203" s="169"/>
      <c r="I203" s="169"/>
      <c r="J203" s="169"/>
      <c r="K203" s="169">
        <f t="shared" ref="K203:K214" si="42">H203-J203</f>
        <v>0</v>
      </c>
      <c r="L203" s="256"/>
    </row>
    <row r="204" spans="1:12" s="44" customFormat="1" ht="15.75" hidden="1" customHeight="1">
      <c r="A204" s="249"/>
      <c r="B204" s="71" t="s">
        <v>362</v>
      </c>
      <c r="C204" s="73" t="s">
        <v>363</v>
      </c>
      <c r="D204" s="167"/>
      <c r="E204" s="167"/>
      <c r="F204" s="166"/>
      <c r="G204" s="169"/>
      <c r="H204" s="169"/>
      <c r="I204" s="169"/>
      <c r="J204" s="169"/>
      <c r="K204" s="169">
        <f t="shared" si="42"/>
        <v>0</v>
      </c>
      <c r="L204" s="256"/>
    </row>
    <row r="205" spans="1:12" s="44" customFormat="1" ht="15.75" hidden="1" customHeight="1">
      <c r="A205" s="249"/>
      <c r="B205" s="71" t="s">
        <v>364</v>
      </c>
      <c r="C205" s="73" t="s">
        <v>365</v>
      </c>
      <c r="D205" s="167"/>
      <c r="E205" s="167"/>
      <c r="F205" s="166"/>
      <c r="G205" s="169"/>
      <c r="H205" s="169"/>
      <c r="I205" s="169"/>
      <c r="J205" s="169"/>
      <c r="K205" s="169">
        <f t="shared" si="42"/>
        <v>0</v>
      </c>
      <c r="L205" s="256"/>
    </row>
    <row r="206" spans="1:12" s="44" customFormat="1" ht="15.75" hidden="1" customHeight="1">
      <c r="A206" s="249"/>
      <c r="B206" s="71" t="s">
        <v>366</v>
      </c>
      <c r="C206" s="73" t="s">
        <v>367</v>
      </c>
      <c r="D206" s="167"/>
      <c r="E206" s="167"/>
      <c r="F206" s="166"/>
      <c r="G206" s="169"/>
      <c r="H206" s="169"/>
      <c r="I206" s="169"/>
      <c r="J206" s="169"/>
      <c r="K206" s="169">
        <f t="shared" si="42"/>
        <v>0</v>
      </c>
      <c r="L206" s="256"/>
    </row>
    <row r="207" spans="1:12" s="44" customFormat="1" ht="17.25" hidden="1" customHeight="1">
      <c r="A207" s="249"/>
      <c r="B207" s="78" t="s">
        <v>368</v>
      </c>
      <c r="C207" s="73" t="s">
        <v>369</v>
      </c>
      <c r="D207" s="167"/>
      <c r="E207" s="167"/>
      <c r="F207" s="166"/>
      <c r="G207" s="169"/>
      <c r="H207" s="169"/>
      <c r="I207" s="169"/>
      <c r="J207" s="169"/>
      <c r="K207" s="169">
        <f t="shared" si="42"/>
        <v>0</v>
      </c>
      <c r="L207" s="256"/>
    </row>
    <row r="208" spans="1:12" s="44" customFormat="1" ht="13.5" hidden="1" customHeight="1">
      <c r="A208" s="257"/>
      <c r="B208" s="71" t="s">
        <v>370</v>
      </c>
      <c r="C208" s="73" t="s">
        <v>371</v>
      </c>
      <c r="D208" s="167"/>
      <c r="E208" s="167"/>
      <c r="F208" s="166">
        <f>'[1]70,03,30,bl'!L52</f>
        <v>0</v>
      </c>
      <c r="G208" s="166">
        <f>'[1]70,03,30,bl'!M52</f>
        <v>0</v>
      </c>
      <c r="H208" s="166">
        <f>'[1]70,03,30,bl'!N52</f>
        <v>0</v>
      </c>
      <c r="I208" s="166">
        <f>'[1]70,03,30,bl'!O52</f>
        <v>0</v>
      </c>
      <c r="J208" s="166">
        <f>'[1]70,03,30,bl'!P52</f>
        <v>0</v>
      </c>
      <c r="K208" s="166">
        <f>'[1]70,03,30,bl'!Q52</f>
        <v>0</v>
      </c>
      <c r="L208" s="250">
        <f>'[1]70,03,30,bl'!R52</f>
        <v>0</v>
      </c>
    </row>
    <row r="209" spans="1:12" s="44" customFormat="1" ht="13.5" hidden="1" customHeight="1">
      <c r="A209" s="257"/>
      <c r="B209" s="71" t="s">
        <v>372</v>
      </c>
      <c r="C209" s="73" t="s">
        <v>373</v>
      </c>
      <c r="D209" s="167"/>
      <c r="E209" s="167"/>
      <c r="F209" s="166"/>
      <c r="G209" s="169"/>
      <c r="H209" s="169"/>
      <c r="I209" s="169"/>
      <c r="J209" s="169"/>
      <c r="K209" s="169">
        <f t="shared" si="42"/>
        <v>0</v>
      </c>
      <c r="L209" s="256"/>
    </row>
    <row r="210" spans="1:12" s="44" customFormat="1" ht="13.5" hidden="1" customHeight="1">
      <c r="A210" s="257"/>
      <c r="B210" s="72" t="s">
        <v>272</v>
      </c>
      <c r="C210" s="73" t="s">
        <v>374</v>
      </c>
      <c r="D210" s="167"/>
      <c r="E210" s="167"/>
      <c r="F210" s="166"/>
      <c r="G210" s="169"/>
      <c r="H210" s="169"/>
      <c r="I210" s="169"/>
      <c r="J210" s="169"/>
      <c r="K210" s="169">
        <f t="shared" si="42"/>
        <v>0</v>
      </c>
      <c r="L210" s="256"/>
    </row>
    <row r="211" spans="1:12" s="44" customFormat="1" ht="13.5" hidden="1" customHeight="1">
      <c r="A211" s="257"/>
      <c r="B211" s="72" t="s">
        <v>375</v>
      </c>
      <c r="C211" s="73" t="s">
        <v>376</v>
      </c>
      <c r="D211" s="167"/>
      <c r="E211" s="167"/>
      <c r="F211" s="166"/>
      <c r="G211" s="169"/>
      <c r="H211" s="169"/>
      <c r="I211" s="169"/>
      <c r="J211" s="169"/>
      <c r="K211" s="169">
        <f t="shared" si="42"/>
        <v>0</v>
      </c>
      <c r="L211" s="256"/>
    </row>
    <row r="212" spans="1:12" s="44" customFormat="1" ht="13.5" hidden="1" customHeight="1">
      <c r="A212" s="257"/>
      <c r="B212" s="72" t="s">
        <v>377</v>
      </c>
      <c r="C212" s="73" t="s">
        <v>378</v>
      </c>
      <c r="D212" s="167"/>
      <c r="E212" s="167"/>
      <c r="F212" s="166"/>
      <c r="G212" s="169"/>
      <c r="H212" s="169"/>
      <c r="I212" s="169"/>
      <c r="J212" s="169"/>
      <c r="K212" s="169">
        <f t="shared" si="42"/>
        <v>0</v>
      </c>
      <c r="L212" s="256"/>
    </row>
    <row r="213" spans="1:12" s="44" customFormat="1" ht="28.5" hidden="1" customHeight="1">
      <c r="A213" s="257"/>
      <c r="B213" s="79" t="s">
        <v>379</v>
      </c>
      <c r="C213" s="73" t="s">
        <v>380</v>
      </c>
      <c r="D213" s="167"/>
      <c r="E213" s="167"/>
      <c r="F213" s="166"/>
      <c r="G213" s="169"/>
      <c r="H213" s="169"/>
      <c r="I213" s="169"/>
      <c r="J213" s="169"/>
      <c r="K213" s="169">
        <f t="shared" si="42"/>
        <v>0</v>
      </c>
      <c r="L213" s="256"/>
    </row>
    <row r="214" spans="1:12" s="44" customFormat="1" ht="13.5" hidden="1" customHeight="1">
      <c r="A214" s="257"/>
      <c r="B214" s="72"/>
      <c r="C214" s="73"/>
      <c r="D214" s="167"/>
      <c r="E214" s="167"/>
      <c r="F214" s="166"/>
      <c r="G214" s="173"/>
      <c r="H214" s="173"/>
      <c r="I214" s="173"/>
      <c r="J214" s="173"/>
      <c r="K214" s="169">
        <f t="shared" si="42"/>
        <v>0</v>
      </c>
      <c r="L214" s="258"/>
    </row>
    <row r="215" spans="1:12" s="44" customFormat="1" ht="36.75" customHeight="1">
      <c r="A215" s="319" t="s">
        <v>512</v>
      </c>
      <c r="B215" s="320"/>
      <c r="C215" s="80">
        <v>56</v>
      </c>
      <c r="D215" s="166">
        <f>D216+D221</f>
        <v>474700</v>
      </c>
      <c r="E215" s="166">
        <f t="shared" ref="E215:L215" si="43">E216+E221</f>
        <v>656700</v>
      </c>
      <c r="F215" s="166">
        <f t="shared" si="43"/>
        <v>474700</v>
      </c>
      <c r="G215" s="166">
        <f t="shared" si="43"/>
        <v>656700</v>
      </c>
      <c r="H215" s="166">
        <f t="shared" si="43"/>
        <v>168302</v>
      </c>
      <c r="I215" s="166">
        <f t="shared" si="43"/>
        <v>168302</v>
      </c>
      <c r="J215" s="166">
        <f t="shared" si="43"/>
        <v>168302</v>
      </c>
      <c r="K215" s="166">
        <f t="shared" si="43"/>
        <v>0</v>
      </c>
      <c r="L215" s="250">
        <f t="shared" si="43"/>
        <v>400060</v>
      </c>
    </row>
    <row r="216" spans="1:12" s="44" customFormat="1" ht="29.25" customHeight="1">
      <c r="A216" s="289" t="s">
        <v>381</v>
      </c>
      <c r="B216" s="290"/>
      <c r="C216" s="29" t="s">
        <v>382</v>
      </c>
      <c r="D216" s="139">
        <f t="shared" ref="D216:L216" si="44">D217+D218+D219</f>
        <v>0</v>
      </c>
      <c r="E216" s="139">
        <f t="shared" si="44"/>
        <v>0</v>
      </c>
      <c r="F216" s="139">
        <f t="shared" si="44"/>
        <v>0</v>
      </c>
      <c r="G216" s="139">
        <f t="shared" si="44"/>
        <v>0</v>
      </c>
      <c r="H216" s="139">
        <f t="shared" si="44"/>
        <v>0</v>
      </c>
      <c r="I216" s="139">
        <f t="shared" si="44"/>
        <v>0</v>
      </c>
      <c r="J216" s="139">
        <f t="shared" si="44"/>
        <v>0</v>
      </c>
      <c r="K216" s="139">
        <f t="shared" si="44"/>
        <v>0</v>
      </c>
      <c r="L216" s="218">
        <f t="shared" si="44"/>
        <v>227711</v>
      </c>
    </row>
    <row r="217" spans="1:12" s="44" customFormat="1" ht="15">
      <c r="A217" s="240"/>
      <c r="B217" s="81" t="s">
        <v>383</v>
      </c>
      <c r="C217" s="82" t="s">
        <v>384</v>
      </c>
      <c r="D217" s="174">
        <f>'[1]70,50T'!J45</f>
        <v>0</v>
      </c>
      <c r="E217" s="174">
        <f>'[1]70,50T'!K45</f>
        <v>0</v>
      </c>
      <c r="F217" s="174"/>
      <c r="G217" s="174"/>
      <c r="H217" s="174"/>
      <c r="I217" s="174"/>
      <c r="J217" s="174"/>
      <c r="K217" s="174"/>
      <c r="L217" s="259"/>
    </row>
    <row r="218" spans="1:12" s="44" customFormat="1" ht="15">
      <c r="A218" s="240"/>
      <c r="B218" s="81" t="s">
        <v>385</v>
      </c>
      <c r="C218" s="82" t="s">
        <v>386</v>
      </c>
      <c r="D218" s="174">
        <f>'[1]70,50T'!J46</f>
        <v>0</v>
      </c>
      <c r="E218" s="174">
        <f>'[1]70,50T'!K46</f>
        <v>0</v>
      </c>
      <c r="F218" s="174">
        <f>'[1]70,50T'!L46</f>
        <v>0</v>
      </c>
      <c r="G218" s="174">
        <f>'[1]70,50T'!M46</f>
        <v>0</v>
      </c>
      <c r="H218" s="174">
        <f>'[1]70,50T'!N46</f>
        <v>0</v>
      </c>
      <c r="I218" s="174">
        <f>'[1]70,50T'!O46</f>
        <v>0</v>
      </c>
      <c r="J218" s="174">
        <f>'[1]70,50T'!P46</f>
        <v>0</v>
      </c>
      <c r="K218" s="174">
        <f>'[1]70,50T'!Q46</f>
        <v>0</v>
      </c>
      <c r="L218" s="259">
        <f>'[1]70,50T'!R46</f>
        <v>227711</v>
      </c>
    </row>
    <row r="219" spans="1:12" s="44" customFormat="1" ht="15">
      <c r="A219" s="240"/>
      <c r="B219" s="81" t="s">
        <v>387</v>
      </c>
      <c r="C219" s="82" t="s">
        <v>388</v>
      </c>
      <c r="D219" s="174">
        <v>0</v>
      </c>
      <c r="E219" s="174">
        <v>0</v>
      </c>
      <c r="F219" s="174">
        <v>0</v>
      </c>
      <c r="G219" s="174">
        <v>0</v>
      </c>
      <c r="H219" s="174">
        <v>0</v>
      </c>
      <c r="I219" s="174">
        <v>0</v>
      </c>
      <c r="J219" s="174">
        <v>0</v>
      </c>
      <c r="K219" s="174">
        <v>0</v>
      </c>
      <c r="L219" s="259">
        <v>0</v>
      </c>
    </row>
    <row r="220" spans="1:12" s="44" customFormat="1" ht="15" hidden="1">
      <c r="A220" s="260"/>
      <c r="B220" s="83"/>
      <c r="C220" s="82"/>
      <c r="D220" s="174"/>
      <c r="E220" s="174"/>
      <c r="F220" s="174"/>
      <c r="G220" s="174"/>
      <c r="H220" s="174"/>
      <c r="I220" s="174"/>
      <c r="J220" s="174"/>
      <c r="K220" s="174"/>
      <c r="L220" s="259"/>
    </row>
    <row r="221" spans="1:12" s="44" customFormat="1" ht="36.75" customHeight="1">
      <c r="A221" s="289" t="s">
        <v>513</v>
      </c>
      <c r="B221" s="290"/>
      <c r="C221" s="189"/>
      <c r="D221" s="139">
        <f t="shared" ref="D221:L221" si="45">D222+D223+D224</f>
        <v>474700</v>
      </c>
      <c r="E221" s="139">
        <f t="shared" si="45"/>
        <v>656700</v>
      </c>
      <c r="F221" s="139">
        <f t="shared" si="45"/>
        <v>474700</v>
      </c>
      <c r="G221" s="139">
        <f t="shared" si="45"/>
        <v>656700</v>
      </c>
      <c r="H221" s="139">
        <f t="shared" si="45"/>
        <v>168302</v>
      </c>
      <c r="I221" s="139">
        <f t="shared" si="45"/>
        <v>168302</v>
      </c>
      <c r="J221" s="139">
        <f t="shared" si="45"/>
        <v>168302</v>
      </c>
      <c r="K221" s="139">
        <f t="shared" si="45"/>
        <v>0</v>
      </c>
      <c r="L221" s="218">
        <f t="shared" si="45"/>
        <v>172349</v>
      </c>
    </row>
    <row r="222" spans="1:12" s="44" customFormat="1" ht="14.25">
      <c r="A222" s="260"/>
      <c r="B222" s="81" t="s">
        <v>383</v>
      </c>
      <c r="C222" s="82" t="s">
        <v>389</v>
      </c>
      <c r="D222" s="175">
        <f t="shared" ref="D222:E224" si="46">F222</f>
        <v>144300</v>
      </c>
      <c r="E222" s="175">
        <f t="shared" si="46"/>
        <v>180700</v>
      </c>
      <c r="F222" s="175">
        <f>'[1]70,50,,C.N.-W'!M32+'[1]70.50. 45VECHI'!L13+'[1]70,05,01'!L25+'[1]70,50T'!L48</f>
        <v>144300</v>
      </c>
      <c r="G222" s="175">
        <f>'[1]70,50,,C.N.-W'!N32+'[1]70.50. 45VECHI'!M13+'[1]70,05,01'!M25+'[1]70,50T'!M48</f>
        <v>180700</v>
      </c>
      <c r="H222" s="175">
        <f>'[1]70,50,,C.N.-W'!O32+'[1]70.50. 45VECHI'!N13+'[1]70,05,01'!N25+'[1]70,50T'!N48</f>
        <v>33660</v>
      </c>
      <c r="I222" s="175">
        <f>'[1]70,50,,C.N.-W'!P32+'[1]70.50. 45VECHI'!O13+'[1]70,05,01'!O25+'[1]70,50T'!O48</f>
        <v>33660</v>
      </c>
      <c r="J222" s="175">
        <f>'[1]70,50,,C.N.-W'!Q32+'[1]70.50. 45VECHI'!P13+'[1]70,05,01'!P25+'[1]70,50T'!P48</f>
        <v>33660</v>
      </c>
      <c r="K222" s="175">
        <f>'[1]70,50,,C.N.-W'!R32+'[1]70.50. 45VECHI'!Q13+'[1]70,05,01'!Q25+'[1]70,50T'!Q48</f>
        <v>0</v>
      </c>
      <c r="L222" s="261">
        <f>'[1]70,50,,C.N.-W'!S32+'[1]70.50. 45VECHI'!R13+'[1]70,05,01'!R25+'[1]70,50T'!R48</f>
        <v>33660</v>
      </c>
    </row>
    <row r="223" spans="1:12" s="44" customFormat="1" ht="14.25">
      <c r="A223" s="260"/>
      <c r="B223" s="81" t="s">
        <v>385</v>
      </c>
      <c r="C223" s="82" t="s">
        <v>390</v>
      </c>
      <c r="D223" s="175">
        <f t="shared" si="46"/>
        <v>330400</v>
      </c>
      <c r="E223" s="175">
        <f t="shared" si="46"/>
        <v>476000</v>
      </c>
      <c r="F223" s="175">
        <f>'[1]70,50,,C.N.-W'!M33+'[1]70.50. 45VECHI'!L14+'[1]70,05,01'!L26+'[1]70,50T'!L49</f>
        <v>330400</v>
      </c>
      <c r="G223" s="175">
        <f>'[1]70,50,,C.N.-W'!N33+'[1]70.50. 45VECHI'!M14+'[1]70,05,01'!M26+'[1]70,50T'!M49</f>
        <v>476000</v>
      </c>
      <c r="H223" s="175">
        <f>'[1]70,50,,C.N.-W'!O33+'[1]70.50. 45VECHI'!N14+'[1]70,05,01'!N26+'[1]70,50T'!N49</f>
        <v>134642</v>
      </c>
      <c r="I223" s="175">
        <f>'[1]70,50,,C.N.-W'!P33+'[1]70.50. 45VECHI'!O14+'[1]70,05,01'!O26+'[1]70,50T'!O49</f>
        <v>134642</v>
      </c>
      <c r="J223" s="175">
        <f>'[1]70,50,,C.N.-W'!Q33+'[1]70.50. 45VECHI'!P14+'[1]70,05,01'!P26+'[1]70,50T'!P49</f>
        <v>134642</v>
      </c>
      <c r="K223" s="175">
        <f>'[1]70,50,,C.N.-W'!R33+'[1]70.50. 45VECHI'!Q14+'[1]70,05,01'!Q26+'[1]70,50T'!Q49</f>
        <v>0</v>
      </c>
      <c r="L223" s="261">
        <f>'[1]70,50,,C.N.-W'!S33+'[1]70.50. 45VECHI'!R14+'[1]70,05,01'!R26+'[1]70,50T'!R49</f>
        <v>138689</v>
      </c>
    </row>
    <row r="224" spans="1:12" s="44" customFormat="1" ht="14.25">
      <c r="A224" s="260"/>
      <c r="B224" s="81" t="s">
        <v>387</v>
      </c>
      <c r="C224" s="82" t="s">
        <v>391</v>
      </c>
      <c r="D224" s="175">
        <f t="shared" si="46"/>
        <v>0</v>
      </c>
      <c r="E224" s="175">
        <f t="shared" si="46"/>
        <v>0</v>
      </c>
      <c r="F224" s="175">
        <f>'[1]70,50,,C.N.-W'!M34+'[1]70.50. 45VECHI'!L15+'[1]70,50,,C.N.-W'!L12</f>
        <v>0</v>
      </c>
      <c r="G224" s="175">
        <f>'[1]70,50,,C.N.-W'!N34+'[1]70.50. 45VECHI'!M15+'[1]70,50,,C.N.-W'!M12</f>
        <v>0</v>
      </c>
      <c r="H224" s="175">
        <f>'[1]70,50,,C.N.-W'!O34+'[1]70.50. 45VECHI'!N15+'[1]70,50,,C.N.-W'!N12</f>
        <v>0</v>
      </c>
      <c r="I224" s="175">
        <f>'[1]70,50,,C.N.-W'!P34+'[1]70.50. 45VECHI'!O15+'[1]70,50,,C.N.-W'!O12</f>
        <v>0</v>
      </c>
      <c r="J224" s="175">
        <f>'[1]70,50,,C.N.-W'!Q34+'[1]70.50. 45VECHI'!P15+'[1]70,50,,C.N.-W'!P12</f>
        <v>0</v>
      </c>
      <c r="K224" s="175">
        <f>'[1]70,50,,C.N.-W'!R34+'[1]70.50. 45VECHI'!Q15+'[1]70,50,,C.N.-W'!Q12</f>
        <v>0</v>
      </c>
      <c r="L224" s="261">
        <f>'[1]70,50,,C.N.-W'!S34+'[1]70.50. 45VECHI'!R15+'[1]70,50,,C.N.-W'!R12</f>
        <v>0</v>
      </c>
    </row>
    <row r="225" spans="1:12" s="44" customFormat="1" ht="15" hidden="1">
      <c r="A225" s="260"/>
      <c r="B225" s="83"/>
      <c r="C225" s="82"/>
      <c r="D225" s="174"/>
      <c r="E225" s="174"/>
      <c r="F225" s="174"/>
      <c r="G225" s="174"/>
      <c r="H225" s="174"/>
      <c r="I225" s="174"/>
      <c r="J225" s="174"/>
      <c r="K225" s="174"/>
      <c r="L225" s="259"/>
    </row>
    <row r="226" spans="1:12" s="44" customFormat="1" ht="39.75" customHeight="1">
      <c r="A226" s="289" t="s">
        <v>514</v>
      </c>
      <c r="B226" s="290"/>
      <c r="C226" s="80">
        <v>58</v>
      </c>
      <c r="D226" s="166">
        <f>D227+D271+D276</f>
        <v>0</v>
      </c>
      <c r="E226" s="166">
        <f>E227+E271+E276</f>
        <v>0</v>
      </c>
      <c r="F226" s="166">
        <f>F227+F271+F276</f>
        <v>0</v>
      </c>
      <c r="G226" s="166">
        <f t="shared" ref="G226:L226" si="47">G227+G271+G276</f>
        <v>0</v>
      </c>
      <c r="H226" s="166">
        <f t="shared" si="47"/>
        <v>0</v>
      </c>
      <c r="I226" s="166">
        <f t="shared" si="47"/>
        <v>0</v>
      </c>
      <c r="J226" s="166">
        <f t="shared" si="47"/>
        <v>0</v>
      </c>
      <c r="K226" s="166">
        <f t="shared" si="47"/>
        <v>0</v>
      </c>
      <c r="L226" s="250">
        <f t="shared" si="47"/>
        <v>814200</v>
      </c>
    </row>
    <row r="227" spans="1:12" s="44" customFormat="1" ht="20.100000000000001" customHeight="1">
      <c r="A227" s="309" t="s">
        <v>381</v>
      </c>
      <c r="B227" s="310"/>
      <c r="C227" s="29" t="s">
        <v>392</v>
      </c>
      <c r="D227" s="139">
        <f t="shared" ref="D227:L227" si="48">D228+D229+D230</f>
        <v>0</v>
      </c>
      <c r="E227" s="139">
        <f t="shared" si="48"/>
        <v>0</v>
      </c>
      <c r="F227" s="139">
        <f t="shared" si="48"/>
        <v>0</v>
      </c>
      <c r="G227" s="139">
        <f t="shared" si="48"/>
        <v>0</v>
      </c>
      <c r="H227" s="139">
        <f t="shared" si="48"/>
        <v>0</v>
      </c>
      <c r="I227" s="139">
        <f t="shared" si="48"/>
        <v>0</v>
      </c>
      <c r="J227" s="139">
        <f t="shared" si="48"/>
        <v>0</v>
      </c>
      <c r="K227" s="139">
        <f t="shared" si="48"/>
        <v>0</v>
      </c>
      <c r="L227" s="218">
        <f t="shared" si="48"/>
        <v>814200</v>
      </c>
    </row>
    <row r="228" spans="1:12" s="44" customFormat="1" ht="21.95" customHeight="1">
      <c r="A228" s="240"/>
      <c r="B228" s="81" t="s">
        <v>383</v>
      </c>
      <c r="C228" s="82" t="s">
        <v>393</v>
      </c>
      <c r="D228" s="174">
        <f t="shared" ref="D228:E230" si="49">F228</f>
        <v>0</v>
      </c>
      <c r="E228" s="174">
        <f t="shared" si="49"/>
        <v>0</v>
      </c>
      <c r="F228" s="174">
        <f>'[1]70,03,30,bl'!L21+'[1]70,03,30,bl'!L27+'[1]70,03,30,bl'!L33+'[1]70,03,30,bl'!L39+'[1]70,03,30,bl'!L45+'[1]70,50,,C.N.-W'!L15+'[1]70.50. 45VECHI'!L18+'[1]70,50T'!L52</f>
        <v>0</v>
      </c>
      <c r="G228" s="174">
        <f>'[1]70,03,30,bl'!M21+'[1]70,03,30,bl'!M27+'[1]70,03,30,bl'!M33+'[1]70,03,30,bl'!M39+'[1]70,03,30,bl'!M45+'[1]70,50,,C.N.-W'!M15+'[1]70.50. 45VECHI'!M18+'[1]70,50T'!M52</f>
        <v>0</v>
      </c>
      <c r="H228" s="174">
        <f>'[1]70,03,30,bl'!N21+'[1]70,03,30,bl'!N27+'[1]70,03,30,bl'!N33+'[1]70,03,30,bl'!N39+'[1]70,03,30,bl'!N45+'[1]70,50,,C.N.-W'!N15+'[1]70.50. 45VECHI'!N18+'[1]70,50T'!N52</f>
        <v>0</v>
      </c>
      <c r="I228" s="174">
        <f>'[1]70,03,30,bl'!O21+'[1]70,03,30,bl'!O27+'[1]70,03,30,bl'!O33+'[1]70,03,30,bl'!O39+'[1]70,03,30,bl'!O45+'[1]70,50,,C.N.-W'!O15+'[1]70.50. 45VECHI'!O18+'[1]70,50T'!O52</f>
        <v>0</v>
      </c>
      <c r="J228" s="174">
        <f>'[1]70,03,30,bl'!P21+'[1]70,03,30,bl'!P27+'[1]70,03,30,bl'!P33+'[1]70,03,30,bl'!P39+'[1]70,03,30,bl'!P45+'[1]70,50,,C.N.-W'!P15+'[1]70.50. 45VECHI'!P18+'[1]70,50T'!P52</f>
        <v>0</v>
      </c>
      <c r="K228" s="174">
        <f>'[1]70,03,30,bl'!Q21+'[1]70,03,30,bl'!Q27+'[1]70,03,30,bl'!Q33+'[1]70,03,30,bl'!Q39+'[1]70,03,30,bl'!Q45+'[1]70,50,,C.N.-W'!Q15+'[1]70.50. 45VECHI'!Q18+'[1]70,50T'!Q52</f>
        <v>0</v>
      </c>
      <c r="L228" s="259">
        <f>'[1]70,03,30,bl'!R21+'[1]70,03,30,bl'!R27+'[1]70,03,30,bl'!R33+'[1]70,03,30,bl'!R39+'[1]70,03,30,bl'!R45+'[1]70,50,,C.N.-W'!R15+'[1]70.50. 45VECHI'!R18+'[1]70,50T'!R52</f>
        <v>290414</v>
      </c>
    </row>
    <row r="229" spans="1:12" s="44" customFormat="1" ht="21.95" customHeight="1">
      <c r="A229" s="240"/>
      <c r="B229" s="81" t="s">
        <v>385</v>
      </c>
      <c r="C229" s="82" t="s">
        <v>394</v>
      </c>
      <c r="D229" s="174">
        <f t="shared" si="49"/>
        <v>0</v>
      </c>
      <c r="E229" s="174">
        <f t="shared" si="49"/>
        <v>0</v>
      </c>
      <c r="F229" s="174">
        <f>'[1]70,03,30,bl'!L22+'[1]70,03,30,bl'!L28+'[1]70,03,30,bl'!L34+'[1]70,03,30,bl'!L40+'[1]70,03,30,bl'!L46+'[1]70,50,,C.N.-W'!L16+'[1]70.50. 45VECHI'!L19+'[1]70,50T'!L53</f>
        <v>0</v>
      </c>
      <c r="G229" s="174">
        <f>'[1]70,03,30,bl'!M22+'[1]70,03,30,bl'!M28+'[1]70,03,30,bl'!M34+'[1]70,03,30,bl'!M40+'[1]70,03,30,bl'!M46+'[1]70,50,,C.N.-W'!M16+'[1]70.50. 45VECHI'!M19+'[1]70,50T'!M53</f>
        <v>0</v>
      </c>
      <c r="H229" s="174">
        <f>'[1]70,03,30,bl'!N22+'[1]70,03,30,bl'!N28+'[1]70,03,30,bl'!N34+'[1]70,03,30,bl'!N40+'[1]70,03,30,bl'!N46+'[1]70,50,,C.N.-W'!N16+'[1]70.50. 45VECHI'!N19+'[1]70,50T'!N53</f>
        <v>0</v>
      </c>
      <c r="I229" s="174">
        <f>'[1]70,03,30,bl'!O22+'[1]70,03,30,bl'!O28+'[1]70,03,30,bl'!O34+'[1]70,03,30,bl'!O40+'[1]70,03,30,bl'!O46+'[1]70,50,,C.N.-W'!O16+'[1]70.50. 45VECHI'!O19+'[1]70,50T'!O53</f>
        <v>0</v>
      </c>
      <c r="J229" s="174">
        <f>'[1]70,03,30,bl'!P22+'[1]70,03,30,bl'!P28+'[1]70,03,30,bl'!P34+'[1]70,03,30,bl'!P40+'[1]70,03,30,bl'!P46+'[1]70,50,,C.N.-W'!P16+'[1]70.50. 45VECHI'!P19+'[1]70,50T'!P53</f>
        <v>0</v>
      </c>
      <c r="K229" s="174">
        <f>'[1]70,03,30,bl'!Q22+'[1]70,03,30,bl'!Q28+'[1]70,03,30,bl'!Q34+'[1]70,03,30,bl'!Q40+'[1]70,03,30,bl'!Q46+'[1]70,50,,C.N.-W'!Q16+'[1]70.50. 45VECHI'!Q19+'[1]70,50T'!Q53</f>
        <v>0</v>
      </c>
      <c r="L229" s="259">
        <f>'[1]70,03,30,bl'!R22+'[1]70,03,30,bl'!R28+'[1]70,03,30,bl'!R34+'[1]70,03,30,bl'!R40+'[1]70,03,30,bl'!R46+'[1]70,50,,C.N.-W'!R16+'[1]70.50. 45VECHI'!R19+'[1]70,50T'!R53</f>
        <v>523786</v>
      </c>
    </row>
    <row r="230" spans="1:12" s="44" customFormat="1" ht="21.95" customHeight="1">
      <c r="A230" s="240"/>
      <c r="B230" s="81" t="s">
        <v>387</v>
      </c>
      <c r="C230" s="82" t="s">
        <v>395</v>
      </c>
      <c r="D230" s="174">
        <f t="shared" si="49"/>
        <v>0</v>
      </c>
      <c r="E230" s="174">
        <f t="shared" si="49"/>
        <v>0</v>
      </c>
      <c r="F230" s="174">
        <f>'[1]70,03,30,bl'!L23+'[1]70,03,30,bl'!L29+'[1]70,03,30,bl'!L35+'[1]70,03,30,bl'!L41+'[1]70,03,30,bl'!L47+'[1]70,50,,C.N.-W'!L17+'[1]70.50. 45VECHI'!L20+'[1]70,05,01'!L26</f>
        <v>0</v>
      </c>
      <c r="G230" s="174">
        <f>'[1]70,03,30,bl'!M23+'[1]70,03,30,bl'!M29+'[1]70,03,30,bl'!M35+'[1]70,03,30,bl'!M41+'[1]70,03,30,bl'!M47+'[1]70,50,,C.N.-W'!M17+'[1]70.50. 45VECHI'!M20+'[1]70,05,01'!M26</f>
        <v>0</v>
      </c>
      <c r="H230" s="174">
        <f>'[1]70,03,30,bl'!N23+'[1]70,03,30,bl'!N29+'[1]70,03,30,bl'!N35+'[1]70,03,30,bl'!N41+'[1]70,03,30,bl'!N47+'[1]70,50,,C.N.-W'!N17+'[1]70.50. 45VECHI'!N20+'[1]70,05,01'!N26</f>
        <v>0</v>
      </c>
      <c r="I230" s="174">
        <f>'[1]70,03,30,bl'!O23+'[1]70,03,30,bl'!O29+'[1]70,03,30,bl'!O35+'[1]70,03,30,bl'!O41+'[1]70,03,30,bl'!O47+'[1]70,50,,C.N.-W'!O17+'[1]70.50. 45VECHI'!O20+'[1]70,05,01'!O26</f>
        <v>0</v>
      </c>
      <c r="J230" s="174">
        <f>'[1]70,03,30,bl'!P23+'[1]70,03,30,bl'!P29+'[1]70,03,30,bl'!P35+'[1]70,03,30,bl'!P41+'[1]70,03,30,bl'!P47+'[1]70,50,,C.N.-W'!P17+'[1]70.50. 45VECHI'!P20+'[1]70,05,01'!P26</f>
        <v>0</v>
      </c>
      <c r="K230" s="174">
        <f>'[1]70,03,30,bl'!Q23+'[1]70,03,30,bl'!Q29+'[1]70,03,30,bl'!Q35+'[1]70,03,30,bl'!Q41+'[1]70,03,30,bl'!Q47+'[1]70,50,,C.N.-W'!Q17+'[1]70.50. 45VECHI'!Q20+'[1]70,05,01'!Q26</f>
        <v>0</v>
      </c>
      <c r="L230" s="259">
        <f>'[1]70,03,30,bl'!R23+'[1]70,03,30,bl'!R29+'[1]70,03,30,bl'!R35+'[1]70,03,30,bl'!R41+'[1]70,03,30,bl'!R47+'[1]70,50,,C.N.-W'!R17+'[1]70.50. 45VECHI'!R20+'[1]70,05,01'!R26</f>
        <v>0</v>
      </c>
    </row>
    <row r="231" spans="1:12" s="44" customFormat="1" ht="13.5" hidden="1" customHeight="1">
      <c r="A231" s="303" t="s">
        <v>396</v>
      </c>
      <c r="B231" s="304"/>
      <c r="C231" s="84" t="s">
        <v>397</v>
      </c>
      <c r="D231" s="174" t="e">
        <f>#REF!</f>
        <v>#REF!</v>
      </c>
      <c r="E231" s="174" t="e">
        <f>#REF!</f>
        <v>#REF!</v>
      </c>
      <c r="F231" s="174" t="e">
        <f>#REF!</f>
        <v>#REF!</v>
      </c>
      <c r="G231" s="174" t="e">
        <f>#REF!</f>
        <v>#REF!</v>
      </c>
      <c r="H231" s="174" t="e">
        <f>#REF!</f>
        <v>#REF!</v>
      </c>
      <c r="I231" s="174" t="e">
        <f>#REF!</f>
        <v>#REF!</v>
      </c>
      <c r="J231" s="174" t="e">
        <f>#REF!</f>
        <v>#REF!</v>
      </c>
      <c r="K231" s="174" t="e">
        <f>#REF!</f>
        <v>#REF!</v>
      </c>
      <c r="L231" s="259" t="e">
        <f>#REF!</f>
        <v>#REF!</v>
      </c>
    </row>
    <row r="232" spans="1:12" s="44" customFormat="1" ht="13.5" hidden="1" customHeight="1">
      <c r="A232" s="240"/>
      <c r="B232" s="81" t="s">
        <v>383</v>
      </c>
      <c r="C232" s="82" t="s">
        <v>398</v>
      </c>
      <c r="D232" s="174" t="e">
        <f>#REF!</f>
        <v>#REF!</v>
      </c>
      <c r="E232" s="174" t="e">
        <f>#REF!</f>
        <v>#REF!</v>
      </c>
      <c r="F232" s="174" t="e">
        <f>#REF!</f>
        <v>#REF!</v>
      </c>
      <c r="G232" s="174" t="e">
        <f>#REF!</f>
        <v>#REF!</v>
      </c>
      <c r="H232" s="174" t="e">
        <f>#REF!</f>
        <v>#REF!</v>
      </c>
      <c r="I232" s="174" t="e">
        <f>#REF!</f>
        <v>#REF!</v>
      </c>
      <c r="J232" s="174" t="e">
        <f>#REF!</f>
        <v>#REF!</v>
      </c>
      <c r="K232" s="174" t="e">
        <f>#REF!</f>
        <v>#REF!</v>
      </c>
      <c r="L232" s="259" t="e">
        <f>#REF!</f>
        <v>#REF!</v>
      </c>
    </row>
    <row r="233" spans="1:12" s="44" customFormat="1" ht="13.5" hidden="1" customHeight="1">
      <c r="A233" s="240"/>
      <c r="B233" s="81" t="s">
        <v>385</v>
      </c>
      <c r="C233" s="82" t="s">
        <v>399</v>
      </c>
      <c r="D233" s="174" t="e">
        <f>#REF!</f>
        <v>#REF!</v>
      </c>
      <c r="E233" s="174" t="e">
        <f>#REF!</f>
        <v>#REF!</v>
      </c>
      <c r="F233" s="174" t="e">
        <f>#REF!</f>
        <v>#REF!</v>
      </c>
      <c r="G233" s="174" t="e">
        <f>#REF!</f>
        <v>#REF!</v>
      </c>
      <c r="H233" s="174" t="e">
        <f>#REF!</f>
        <v>#REF!</v>
      </c>
      <c r="I233" s="174" t="e">
        <f>#REF!</f>
        <v>#REF!</v>
      </c>
      <c r="J233" s="174" t="e">
        <f>#REF!</f>
        <v>#REF!</v>
      </c>
      <c r="K233" s="174" t="e">
        <f>#REF!</f>
        <v>#REF!</v>
      </c>
      <c r="L233" s="259" t="e">
        <f>#REF!</f>
        <v>#REF!</v>
      </c>
    </row>
    <row r="234" spans="1:12" s="44" customFormat="1" ht="13.5" hidden="1" customHeight="1">
      <c r="A234" s="240"/>
      <c r="B234" s="81" t="s">
        <v>387</v>
      </c>
      <c r="C234" s="82" t="s">
        <v>400</v>
      </c>
      <c r="D234" s="174" t="e">
        <f>#REF!</f>
        <v>#REF!</v>
      </c>
      <c r="E234" s="174" t="e">
        <f>#REF!</f>
        <v>#REF!</v>
      </c>
      <c r="F234" s="174" t="e">
        <f>#REF!</f>
        <v>#REF!</v>
      </c>
      <c r="G234" s="174" t="e">
        <f>#REF!</f>
        <v>#REF!</v>
      </c>
      <c r="H234" s="174" t="e">
        <f>#REF!</f>
        <v>#REF!</v>
      </c>
      <c r="I234" s="174" t="e">
        <f>#REF!</f>
        <v>#REF!</v>
      </c>
      <c r="J234" s="174" t="e">
        <f>#REF!</f>
        <v>#REF!</v>
      </c>
      <c r="K234" s="174" t="e">
        <f>#REF!</f>
        <v>#REF!</v>
      </c>
      <c r="L234" s="259" t="e">
        <f>#REF!</f>
        <v>#REF!</v>
      </c>
    </row>
    <row r="235" spans="1:12" s="44" customFormat="1" ht="13.5" hidden="1" customHeight="1">
      <c r="A235" s="303" t="s">
        <v>401</v>
      </c>
      <c r="B235" s="304"/>
      <c r="C235" s="84" t="s">
        <v>402</v>
      </c>
      <c r="D235" s="174" t="e">
        <f>#REF!</f>
        <v>#REF!</v>
      </c>
      <c r="E235" s="174" t="e">
        <f>#REF!</f>
        <v>#REF!</v>
      </c>
      <c r="F235" s="174" t="e">
        <f>#REF!</f>
        <v>#REF!</v>
      </c>
      <c r="G235" s="174" t="e">
        <f>#REF!</f>
        <v>#REF!</v>
      </c>
      <c r="H235" s="174" t="e">
        <f>#REF!</f>
        <v>#REF!</v>
      </c>
      <c r="I235" s="174" t="e">
        <f>#REF!</f>
        <v>#REF!</v>
      </c>
      <c r="J235" s="174" t="e">
        <f>#REF!</f>
        <v>#REF!</v>
      </c>
      <c r="K235" s="174" t="e">
        <f>#REF!</f>
        <v>#REF!</v>
      </c>
      <c r="L235" s="259" t="e">
        <f>#REF!</f>
        <v>#REF!</v>
      </c>
    </row>
    <row r="236" spans="1:12" s="44" customFormat="1" ht="13.5" hidden="1" customHeight="1">
      <c r="A236" s="240"/>
      <c r="B236" s="81" t="s">
        <v>383</v>
      </c>
      <c r="C236" s="82" t="s">
        <v>403</v>
      </c>
      <c r="D236" s="174" t="e">
        <f>#REF!</f>
        <v>#REF!</v>
      </c>
      <c r="E236" s="174" t="e">
        <f>#REF!</f>
        <v>#REF!</v>
      </c>
      <c r="F236" s="174" t="e">
        <f>#REF!</f>
        <v>#REF!</v>
      </c>
      <c r="G236" s="174" t="e">
        <f>#REF!</f>
        <v>#REF!</v>
      </c>
      <c r="H236" s="174" t="e">
        <f>#REF!</f>
        <v>#REF!</v>
      </c>
      <c r="I236" s="174" t="e">
        <f>#REF!</f>
        <v>#REF!</v>
      </c>
      <c r="J236" s="174" t="e">
        <f>#REF!</f>
        <v>#REF!</v>
      </c>
      <c r="K236" s="174" t="e">
        <f>#REF!</f>
        <v>#REF!</v>
      </c>
      <c r="L236" s="259" t="e">
        <f>#REF!</f>
        <v>#REF!</v>
      </c>
    </row>
    <row r="237" spans="1:12" s="44" customFormat="1" ht="13.5" hidden="1" customHeight="1">
      <c r="A237" s="240"/>
      <c r="B237" s="81" t="s">
        <v>385</v>
      </c>
      <c r="C237" s="82" t="s">
        <v>404</v>
      </c>
      <c r="D237" s="174" t="e">
        <f>#REF!</f>
        <v>#REF!</v>
      </c>
      <c r="E237" s="174" t="e">
        <f>#REF!</f>
        <v>#REF!</v>
      </c>
      <c r="F237" s="174" t="e">
        <f>#REF!</f>
        <v>#REF!</v>
      </c>
      <c r="G237" s="174" t="e">
        <f>#REF!</f>
        <v>#REF!</v>
      </c>
      <c r="H237" s="174" t="e">
        <f>#REF!</f>
        <v>#REF!</v>
      </c>
      <c r="I237" s="174" t="e">
        <f>#REF!</f>
        <v>#REF!</v>
      </c>
      <c r="J237" s="174" t="e">
        <f>#REF!</f>
        <v>#REF!</v>
      </c>
      <c r="K237" s="174" t="e">
        <f>#REF!</f>
        <v>#REF!</v>
      </c>
      <c r="L237" s="259" t="e">
        <f>#REF!</f>
        <v>#REF!</v>
      </c>
    </row>
    <row r="238" spans="1:12" s="44" customFormat="1" ht="13.5" hidden="1" customHeight="1">
      <c r="A238" s="240"/>
      <c r="B238" s="81" t="s">
        <v>387</v>
      </c>
      <c r="C238" s="82" t="s">
        <v>405</v>
      </c>
      <c r="D238" s="174" t="e">
        <f>#REF!</f>
        <v>#REF!</v>
      </c>
      <c r="E238" s="174" t="e">
        <f>#REF!</f>
        <v>#REF!</v>
      </c>
      <c r="F238" s="174" t="e">
        <f>#REF!</f>
        <v>#REF!</v>
      </c>
      <c r="G238" s="174" t="e">
        <f>#REF!</f>
        <v>#REF!</v>
      </c>
      <c r="H238" s="174" t="e">
        <f>#REF!</f>
        <v>#REF!</v>
      </c>
      <c r="I238" s="174" t="e">
        <f>#REF!</f>
        <v>#REF!</v>
      </c>
      <c r="J238" s="174" t="e">
        <f>#REF!</f>
        <v>#REF!</v>
      </c>
      <c r="K238" s="174" t="e">
        <f>#REF!</f>
        <v>#REF!</v>
      </c>
      <c r="L238" s="259" t="e">
        <f>#REF!</f>
        <v>#REF!</v>
      </c>
    </row>
    <row r="239" spans="1:12" s="44" customFormat="1" ht="13.5" hidden="1" customHeight="1">
      <c r="A239" s="303" t="s">
        <v>406</v>
      </c>
      <c r="B239" s="304"/>
      <c r="C239" s="84" t="s">
        <v>407</v>
      </c>
      <c r="D239" s="174" t="e">
        <f>#REF!</f>
        <v>#REF!</v>
      </c>
      <c r="E239" s="174" t="e">
        <f>#REF!</f>
        <v>#REF!</v>
      </c>
      <c r="F239" s="174" t="e">
        <f>#REF!</f>
        <v>#REF!</v>
      </c>
      <c r="G239" s="174" t="e">
        <f>#REF!</f>
        <v>#REF!</v>
      </c>
      <c r="H239" s="174" t="e">
        <f>#REF!</f>
        <v>#REF!</v>
      </c>
      <c r="I239" s="174" t="e">
        <f>#REF!</f>
        <v>#REF!</v>
      </c>
      <c r="J239" s="174" t="e">
        <f>#REF!</f>
        <v>#REF!</v>
      </c>
      <c r="K239" s="174" t="e">
        <f>#REF!</f>
        <v>#REF!</v>
      </c>
      <c r="L239" s="259" t="e">
        <f>#REF!</f>
        <v>#REF!</v>
      </c>
    </row>
    <row r="240" spans="1:12" s="44" customFormat="1" ht="13.5" hidden="1" customHeight="1">
      <c r="A240" s="240"/>
      <c r="B240" s="81" t="s">
        <v>383</v>
      </c>
      <c r="C240" s="82" t="s">
        <v>408</v>
      </c>
      <c r="D240" s="174" t="e">
        <f>#REF!</f>
        <v>#REF!</v>
      </c>
      <c r="E240" s="174" t="e">
        <f>#REF!</f>
        <v>#REF!</v>
      </c>
      <c r="F240" s="174" t="e">
        <f>#REF!</f>
        <v>#REF!</v>
      </c>
      <c r="G240" s="174" t="e">
        <f>#REF!</f>
        <v>#REF!</v>
      </c>
      <c r="H240" s="174" t="e">
        <f>#REF!</f>
        <v>#REF!</v>
      </c>
      <c r="I240" s="174" t="e">
        <f>#REF!</f>
        <v>#REF!</v>
      </c>
      <c r="J240" s="174" t="e">
        <f>#REF!</f>
        <v>#REF!</v>
      </c>
      <c r="K240" s="174" t="e">
        <f>#REF!</f>
        <v>#REF!</v>
      </c>
      <c r="L240" s="259" t="e">
        <f>#REF!</f>
        <v>#REF!</v>
      </c>
    </row>
    <row r="241" spans="1:12" s="44" customFormat="1" ht="13.5" hidden="1" customHeight="1">
      <c r="A241" s="240"/>
      <c r="B241" s="81" t="s">
        <v>385</v>
      </c>
      <c r="C241" s="82" t="s">
        <v>409</v>
      </c>
      <c r="D241" s="174" t="e">
        <f>#REF!</f>
        <v>#REF!</v>
      </c>
      <c r="E241" s="174" t="e">
        <f>#REF!</f>
        <v>#REF!</v>
      </c>
      <c r="F241" s="174" t="e">
        <f>#REF!</f>
        <v>#REF!</v>
      </c>
      <c r="G241" s="174" t="e">
        <f>#REF!</f>
        <v>#REF!</v>
      </c>
      <c r="H241" s="174" t="e">
        <f>#REF!</f>
        <v>#REF!</v>
      </c>
      <c r="I241" s="174" t="e">
        <f>#REF!</f>
        <v>#REF!</v>
      </c>
      <c r="J241" s="174" t="e">
        <f>#REF!</f>
        <v>#REF!</v>
      </c>
      <c r="K241" s="174" t="e">
        <f>#REF!</f>
        <v>#REF!</v>
      </c>
      <c r="L241" s="259" t="e">
        <f>#REF!</f>
        <v>#REF!</v>
      </c>
    </row>
    <row r="242" spans="1:12" s="44" customFormat="1" ht="13.5" hidden="1" customHeight="1">
      <c r="A242" s="240"/>
      <c r="B242" s="81" t="s">
        <v>387</v>
      </c>
      <c r="C242" s="82" t="s">
        <v>410</v>
      </c>
      <c r="D242" s="174" t="e">
        <f>#REF!</f>
        <v>#REF!</v>
      </c>
      <c r="E242" s="174" t="e">
        <f>#REF!</f>
        <v>#REF!</v>
      </c>
      <c r="F242" s="174" t="e">
        <f>#REF!</f>
        <v>#REF!</v>
      </c>
      <c r="G242" s="174" t="e">
        <f>#REF!</f>
        <v>#REF!</v>
      </c>
      <c r="H242" s="174" t="e">
        <f>#REF!</f>
        <v>#REF!</v>
      </c>
      <c r="I242" s="174" t="e">
        <f>#REF!</f>
        <v>#REF!</v>
      </c>
      <c r="J242" s="174" t="e">
        <f>#REF!</f>
        <v>#REF!</v>
      </c>
      <c r="K242" s="174" t="e">
        <f>#REF!</f>
        <v>#REF!</v>
      </c>
      <c r="L242" s="259" t="e">
        <f>#REF!</f>
        <v>#REF!</v>
      </c>
    </row>
    <row r="243" spans="1:12" s="44" customFormat="1" ht="13.5" hidden="1" customHeight="1">
      <c r="A243" s="303" t="s">
        <v>411</v>
      </c>
      <c r="B243" s="304"/>
      <c r="C243" s="84" t="s">
        <v>412</v>
      </c>
      <c r="D243" s="174" t="e">
        <f>#REF!</f>
        <v>#REF!</v>
      </c>
      <c r="E243" s="174" t="e">
        <f>#REF!</f>
        <v>#REF!</v>
      </c>
      <c r="F243" s="174" t="e">
        <f>#REF!</f>
        <v>#REF!</v>
      </c>
      <c r="G243" s="174" t="e">
        <f>#REF!</f>
        <v>#REF!</v>
      </c>
      <c r="H243" s="174" t="e">
        <f>#REF!</f>
        <v>#REF!</v>
      </c>
      <c r="I243" s="174" t="e">
        <f>#REF!</f>
        <v>#REF!</v>
      </c>
      <c r="J243" s="174" t="e">
        <f>#REF!</f>
        <v>#REF!</v>
      </c>
      <c r="K243" s="174" t="e">
        <f>#REF!</f>
        <v>#REF!</v>
      </c>
      <c r="L243" s="259" t="e">
        <f>#REF!</f>
        <v>#REF!</v>
      </c>
    </row>
    <row r="244" spans="1:12" s="44" customFormat="1" ht="13.5" hidden="1" customHeight="1">
      <c r="A244" s="240"/>
      <c r="B244" s="81" t="s">
        <v>383</v>
      </c>
      <c r="C244" s="82" t="s">
        <v>413</v>
      </c>
      <c r="D244" s="174" t="e">
        <f>#REF!</f>
        <v>#REF!</v>
      </c>
      <c r="E244" s="174" t="e">
        <f>#REF!</f>
        <v>#REF!</v>
      </c>
      <c r="F244" s="174" t="e">
        <f>#REF!</f>
        <v>#REF!</v>
      </c>
      <c r="G244" s="174" t="e">
        <f>#REF!</f>
        <v>#REF!</v>
      </c>
      <c r="H244" s="174" t="e">
        <f>#REF!</f>
        <v>#REF!</v>
      </c>
      <c r="I244" s="174" t="e">
        <f>#REF!</f>
        <v>#REF!</v>
      </c>
      <c r="J244" s="174" t="e">
        <f>#REF!</f>
        <v>#REF!</v>
      </c>
      <c r="K244" s="174" t="e">
        <f>#REF!</f>
        <v>#REF!</v>
      </c>
      <c r="L244" s="259" t="e">
        <f>#REF!</f>
        <v>#REF!</v>
      </c>
    </row>
    <row r="245" spans="1:12" s="44" customFormat="1" ht="13.5" hidden="1" customHeight="1">
      <c r="A245" s="240"/>
      <c r="B245" s="81" t="s">
        <v>385</v>
      </c>
      <c r="C245" s="82" t="s">
        <v>414</v>
      </c>
      <c r="D245" s="174" t="e">
        <f>#REF!</f>
        <v>#REF!</v>
      </c>
      <c r="E245" s="174" t="e">
        <f>#REF!</f>
        <v>#REF!</v>
      </c>
      <c r="F245" s="174" t="e">
        <f>#REF!</f>
        <v>#REF!</v>
      </c>
      <c r="G245" s="174" t="e">
        <f>#REF!</f>
        <v>#REF!</v>
      </c>
      <c r="H245" s="174" t="e">
        <f>#REF!</f>
        <v>#REF!</v>
      </c>
      <c r="I245" s="174" t="e">
        <f>#REF!</f>
        <v>#REF!</v>
      </c>
      <c r="J245" s="174" t="e">
        <f>#REF!</f>
        <v>#REF!</v>
      </c>
      <c r="K245" s="174" t="e">
        <f>#REF!</f>
        <v>#REF!</v>
      </c>
      <c r="L245" s="259" t="e">
        <f>#REF!</f>
        <v>#REF!</v>
      </c>
    </row>
    <row r="246" spans="1:12" s="44" customFormat="1" ht="13.5" hidden="1" customHeight="1">
      <c r="A246" s="240"/>
      <c r="B246" s="81" t="s">
        <v>387</v>
      </c>
      <c r="C246" s="82" t="s">
        <v>415</v>
      </c>
      <c r="D246" s="174" t="e">
        <f>#REF!</f>
        <v>#REF!</v>
      </c>
      <c r="E246" s="174" t="e">
        <f>#REF!</f>
        <v>#REF!</v>
      </c>
      <c r="F246" s="174" t="e">
        <f>#REF!</f>
        <v>#REF!</v>
      </c>
      <c r="G246" s="174" t="e">
        <f>#REF!</f>
        <v>#REF!</v>
      </c>
      <c r="H246" s="174" t="e">
        <f>#REF!</f>
        <v>#REF!</v>
      </c>
      <c r="I246" s="174" t="e">
        <f>#REF!</f>
        <v>#REF!</v>
      </c>
      <c r="J246" s="174" t="e">
        <f>#REF!</f>
        <v>#REF!</v>
      </c>
      <c r="K246" s="174" t="e">
        <f>#REF!</f>
        <v>#REF!</v>
      </c>
      <c r="L246" s="259" t="e">
        <f>#REF!</f>
        <v>#REF!</v>
      </c>
    </row>
    <row r="247" spans="1:12" s="44" customFormat="1" ht="13.5" hidden="1" customHeight="1">
      <c r="A247" s="303" t="s">
        <v>416</v>
      </c>
      <c r="B247" s="304"/>
      <c r="C247" s="84" t="s">
        <v>417</v>
      </c>
      <c r="D247" s="174" t="e">
        <f>#REF!</f>
        <v>#REF!</v>
      </c>
      <c r="E247" s="174" t="e">
        <f>#REF!</f>
        <v>#REF!</v>
      </c>
      <c r="F247" s="174" t="e">
        <f>#REF!</f>
        <v>#REF!</v>
      </c>
      <c r="G247" s="174" t="e">
        <f>#REF!</f>
        <v>#REF!</v>
      </c>
      <c r="H247" s="174" t="e">
        <f>#REF!</f>
        <v>#REF!</v>
      </c>
      <c r="I247" s="174" t="e">
        <f>#REF!</f>
        <v>#REF!</v>
      </c>
      <c r="J247" s="174" t="e">
        <f>#REF!</f>
        <v>#REF!</v>
      </c>
      <c r="K247" s="174" t="e">
        <f>#REF!</f>
        <v>#REF!</v>
      </c>
      <c r="L247" s="259" t="e">
        <f>#REF!</f>
        <v>#REF!</v>
      </c>
    </row>
    <row r="248" spans="1:12" s="44" customFormat="1" ht="13.5" hidden="1" customHeight="1">
      <c r="A248" s="240"/>
      <c r="B248" s="81" t="s">
        <v>383</v>
      </c>
      <c r="C248" s="82" t="s">
        <v>418</v>
      </c>
      <c r="D248" s="174" t="e">
        <f>#REF!</f>
        <v>#REF!</v>
      </c>
      <c r="E248" s="174" t="e">
        <f>#REF!</f>
        <v>#REF!</v>
      </c>
      <c r="F248" s="174" t="e">
        <f>#REF!</f>
        <v>#REF!</v>
      </c>
      <c r="G248" s="174" t="e">
        <f>#REF!</f>
        <v>#REF!</v>
      </c>
      <c r="H248" s="174" t="e">
        <f>#REF!</f>
        <v>#REF!</v>
      </c>
      <c r="I248" s="174" t="e">
        <f>#REF!</f>
        <v>#REF!</v>
      </c>
      <c r="J248" s="174" t="e">
        <f>#REF!</f>
        <v>#REF!</v>
      </c>
      <c r="K248" s="174" t="e">
        <f>#REF!</f>
        <v>#REF!</v>
      </c>
      <c r="L248" s="259" t="e">
        <f>#REF!</f>
        <v>#REF!</v>
      </c>
    </row>
    <row r="249" spans="1:12" s="44" customFormat="1" ht="13.5" hidden="1" customHeight="1">
      <c r="A249" s="240"/>
      <c r="B249" s="81" t="s">
        <v>385</v>
      </c>
      <c r="C249" s="82" t="s">
        <v>419</v>
      </c>
      <c r="D249" s="174" t="e">
        <f>#REF!</f>
        <v>#REF!</v>
      </c>
      <c r="E249" s="174" t="e">
        <f>#REF!</f>
        <v>#REF!</v>
      </c>
      <c r="F249" s="174" t="e">
        <f>#REF!</f>
        <v>#REF!</v>
      </c>
      <c r="G249" s="174" t="e">
        <f>#REF!</f>
        <v>#REF!</v>
      </c>
      <c r="H249" s="174" t="e">
        <f>#REF!</f>
        <v>#REF!</v>
      </c>
      <c r="I249" s="174" t="e">
        <f>#REF!</f>
        <v>#REF!</v>
      </c>
      <c r="J249" s="174" t="e">
        <f>#REF!</f>
        <v>#REF!</v>
      </c>
      <c r="K249" s="174" t="e">
        <f>#REF!</f>
        <v>#REF!</v>
      </c>
      <c r="L249" s="259" t="e">
        <f>#REF!</f>
        <v>#REF!</v>
      </c>
    </row>
    <row r="250" spans="1:12" s="44" customFormat="1" ht="13.5" hidden="1" customHeight="1">
      <c r="A250" s="240"/>
      <c r="B250" s="81" t="s">
        <v>387</v>
      </c>
      <c r="C250" s="82" t="s">
        <v>420</v>
      </c>
      <c r="D250" s="174" t="e">
        <f>#REF!</f>
        <v>#REF!</v>
      </c>
      <c r="E250" s="174" t="e">
        <f>#REF!</f>
        <v>#REF!</v>
      </c>
      <c r="F250" s="174" t="e">
        <f>#REF!</f>
        <v>#REF!</v>
      </c>
      <c r="G250" s="174" t="e">
        <f>#REF!</f>
        <v>#REF!</v>
      </c>
      <c r="H250" s="174" t="e">
        <f>#REF!</f>
        <v>#REF!</v>
      </c>
      <c r="I250" s="174" t="e">
        <f>#REF!</f>
        <v>#REF!</v>
      </c>
      <c r="J250" s="174" t="e">
        <f>#REF!</f>
        <v>#REF!</v>
      </c>
      <c r="K250" s="174" t="e">
        <f>#REF!</f>
        <v>#REF!</v>
      </c>
      <c r="L250" s="259" t="e">
        <f>#REF!</f>
        <v>#REF!</v>
      </c>
    </row>
    <row r="251" spans="1:12" s="44" customFormat="1" ht="13.5" hidden="1" customHeight="1">
      <c r="A251" s="303" t="s">
        <v>421</v>
      </c>
      <c r="B251" s="304"/>
      <c r="C251" s="84" t="s">
        <v>422</v>
      </c>
      <c r="D251" s="174" t="e">
        <f>#REF!</f>
        <v>#REF!</v>
      </c>
      <c r="E251" s="174" t="e">
        <f>#REF!</f>
        <v>#REF!</v>
      </c>
      <c r="F251" s="174" t="e">
        <f>#REF!</f>
        <v>#REF!</v>
      </c>
      <c r="G251" s="174" t="e">
        <f>#REF!</f>
        <v>#REF!</v>
      </c>
      <c r="H251" s="174" t="e">
        <f>#REF!</f>
        <v>#REF!</v>
      </c>
      <c r="I251" s="174" t="e">
        <f>#REF!</f>
        <v>#REF!</v>
      </c>
      <c r="J251" s="174" t="e">
        <f>#REF!</f>
        <v>#REF!</v>
      </c>
      <c r="K251" s="174" t="e">
        <f>#REF!</f>
        <v>#REF!</v>
      </c>
      <c r="L251" s="259" t="e">
        <f>#REF!</f>
        <v>#REF!</v>
      </c>
    </row>
    <row r="252" spans="1:12" s="44" customFormat="1" ht="13.5" hidden="1" customHeight="1">
      <c r="A252" s="240"/>
      <c r="B252" s="81" t="s">
        <v>383</v>
      </c>
      <c r="C252" s="82" t="s">
        <v>423</v>
      </c>
      <c r="D252" s="174" t="e">
        <f>#REF!</f>
        <v>#REF!</v>
      </c>
      <c r="E252" s="174" t="e">
        <f>#REF!</f>
        <v>#REF!</v>
      </c>
      <c r="F252" s="174" t="e">
        <f>#REF!</f>
        <v>#REF!</v>
      </c>
      <c r="G252" s="174" t="e">
        <f>#REF!</f>
        <v>#REF!</v>
      </c>
      <c r="H252" s="174" t="e">
        <f>#REF!</f>
        <v>#REF!</v>
      </c>
      <c r="I252" s="174" t="e">
        <f>#REF!</f>
        <v>#REF!</v>
      </c>
      <c r="J252" s="174" t="e">
        <f>#REF!</f>
        <v>#REF!</v>
      </c>
      <c r="K252" s="174" t="e">
        <f>#REF!</f>
        <v>#REF!</v>
      </c>
      <c r="L252" s="259" t="e">
        <f>#REF!</f>
        <v>#REF!</v>
      </c>
    </row>
    <row r="253" spans="1:12" s="44" customFormat="1" ht="13.5" hidden="1" customHeight="1">
      <c r="A253" s="240"/>
      <c r="B253" s="81" t="s">
        <v>385</v>
      </c>
      <c r="C253" s="82" t="s">
        <v>424</v>
      </c>
      <c r="D253" s="174" t="e">
        <f>#REF!</f>
        <v>#REF!</v>
      </c>
      <c r="E253" s="174" t="e">
        <f>#REF!</f>
        <v>#REF!</v>
      </c>
      <c r="F253" s="174" t="e">
        <f>#REF!</f>
        <v>#REF!</v>
      </c>
      <c r="G253" s="174" t="e">
        <f>#REF!</f>
        <v>#REF!</v>
      </c>
      <c r="H253" s="174" t="e">
        <f>#REF!</f>
        <v>#REF!</v>
      </c>
      <c r="I253" s="174" t="e">
        <f>#REF!</f>
        <v>#REF!</v>
      </c>
      <c r="J253" s="174" t="e">
        <f>#REF!</f>
        <v>#REF!</v>
      </c>
      <c r="K253" s="174" t="e">
        <f>#REF!</f>
        <v>#REF!</v>
      </c>
      <c r="L253" s="259" t="e">
        <f>#REF!</f>
        <v>#REF!</v>
      </c>
    </row>
    <row r="254" spans="1:12" s="44" customFormat="1" ht="13.5" hidden="1" customHeight="1">
      <c r="A254" s="240"/>
      <c r="B254" s="81" t="s">
        <v>387</v>
      </c>
      <c r="C254" s="82" t="s">
        <v>425</v>
      </c>
      <c r="D254" s="174" t="e">
        <f>#REF!</f>
        <v>#REF!</v>
      </c>
      <c r="E254" s="174" t="e">
        <f>#REF!</f>
        <v>#REF!</v>
      </c>
      <c r="F254" s="174" t="e">
        <f>#REF!</f>
        <v>#REF!</v>
      </c>
      <c r="G254" s="174" t="e">
        <f>#REF!</f>
        <v>#REF!</v>
      </c>
      <c r="H254" s="174" t="e">
        <f>#REF!</f>
        <v>#REF!</v>
      </c>
      <c r="I254" s="174" t="e">
        <f>#REF!</f>
        <v>#REF!</v>
      </c>
      <c r="J254" s="174" t="e">
        <f>#REF!</f>
        <v>#REF!</v>
      </c>
      <c r="K254" s="174" t="e">
        <f>#REF!</f>
        <v>#REF!</v>
      </c>
      <c r="L254" s="259" t="e">
        <f>#REF!</f>
        <v>#REF!</v>
      </c>
    </row>
    <row r="255" spans="1:12" s="44" customFormat="1" ht="13.5" hidden="1" customHeight="1">
      <c r="A255" s="305" t="s">
        <v>426</v>
      </c>
      <c r="B255" s="306"/>
      <c r="C255" s="84" t="s">
        <v>427</v>
      </c>
      <c r="D255" s="174" t="e">
        <f>#REF!</f>
        <v>#REF!</v>
      </c>
      <c r="E255" s="174" t="e">
        <f>#REF!</f>
        <v>#REF!</v>
      </c>
      <c r="F255" s="174" t="e">
        <f>#REF!</f>
        <v>#REF!</v>
      </c>
      <c r="G255" s="174" t="e">
        <f>#REF!</f>
        <v>#REF!</v>
      </c>
      <c r="H255" s="174" t="e">
        <f>#REF!</f>
        <v>#REF!</v>
      </c>
      <c r="I255" s="174" t="e">
        <f>#REF!</f>
        <v>#REF!</v>
      </c>
      <c r="J255" s="174" t="e">
        <f>#REF!</f>
        <v>#REF!</v>
      </c>
      <c r="K255" s="174" t="e">
        <f>#REF!</f>
        <v>#REF!</v>
      </c>
      <c r="L255" s="259" t="e">
        <f>#REF!</f>
        <v>#REF!</v>
      </c>
    </row>
    <row r="256" spans="1:12" s="44" customFormat="1" ht="13.5" hidden="1" customHeight="1">
      <c r="A256" s="262"/>
      <c r="B256" s="85" t="s">
        <v>428</v>
      </c>
      <c r="C256" s="86" t="s">
        <v>429</v>
      </c>
      <c r="D256" s="174" t="e">
        <f>#REF!</f>
        <v>#REF!</v>
      </c>
      <c r="E256" s="174" t="e">
        <f>#REF!</f>
        <v>#REF!</v>
      </c>
      <c r="F256" s="174" t="e">
        <f>#REF!</f>
        <v>#REF!</v>
      </c>
      <c r="G256" s="174" t="e">
        <f>#REF!</f>
        <v>#REF!</v>
      </c>
      <c r="H256" s="174" t="e">
        <f>#REF!</f>
        <v>#REF!</v>
      </c>
      <c r="I256" s="174" t="e">
        <f>#REF!</f>
        <v>#REF!</v>
      </c>
      <c r="J256" s="174" t="e">
        <f>#REF!</f>
        <v>#REF!</v>
      </c>
      <c r="K256" s="174" t="e">
        <f>#REF!</f>
        <v>#REF!</v>
      </c>
      <c r="L256" s="259" t="e">
        <f>#REF!</f>
        <v>#REF!</v>
      </c>
    </row>
    <row r="257" spans="1:12" s="44" customFormat="1" ht="13.5" hidden="1" customHeight="1">
      <c r="A257" s="262"/>
      <c r="B257" s="85" t="s">
        <v>430</v>
      </c>
      <c r="C257" s="86" t="s">
        <v>431</v>
      </c>
      <c r="D257" s="174" t="e">
        <f>#REF!</f>
        <v>#REF!</v>
      </c>
      <c r="E257" s="174" t="e">
        <f>#REF!</f>
        <v>#REF!</v>
      </c>
      <c r="F257" s="174" t="e">
        <f>#REF!</f>
        <v>#REF!</v>
      </c>
      <c r="G257" s="174" t="e">
        <f>#REF!</f>
        <v>#REF!</v>
      </c>
      <c r="H257" s="174" t="e">
        <f>#REF!</f>
        <v>#REF!</v>
      </c>
      <c r="I257" s="174" t="e">
        <f>#REF!</f>
        <v>#REF!</v>
      </c>
      <c r="J257" s="174" t="e">
        <f>#REF!</f>
        <v>#REF!</v>
      </c>
      <c r="K257" s="174" t="e">
        <f>#REF!</f>
        <v>#REF!</v>
      </c>
      <c r="L257" s="259" t="e">
        <f>#REF!</f>
        <v>#REF!</v>
      </c>
    </row>
    <row r="258" spans="1:12" s="44" customFormat="1" ht="13.5" hidden="1" customHeight="1">
      <c r="A258" s="262"/>
      <c r="B258" s="85" t="s">
        <v>432</v>
      </c>
      <c r="C258" s="86" t="s">
        <v>433</v>
      </c>
      <c r="D258" s="174" t="e">
        <f>#REF!</f>
        <v>#REF!</v>
      </c>
      <c r="E258" s="174" t="e">
        <f>#REF!</f>
        <v>#REF!</v>
      </c>
      <c r="F258" s="174" t="e">
        <f>#REF!</f>
        <v>#REF!</v>
      </c>
      <c r="G258" s="174" t="e">
        <f>#REF!</f>
        <v>#REF!</v>
      </c>
      <c r="H258" s="174" t="e">
        <f>#REF!</f>
        <v>#REF!</v>
      </c>
      <c r="I258" s="174" t="e">
        <f>#REF!</f>
        <v>#REF!</v>
      </c>
      <c r="J258" s="174" t="e">
        <f>#REF!</f>
        <v>#REF!</v>
      </c>
      <c r="K258" s="174" t="e">
        <f>#REF!</f>
        <v>#REF!</v>
      </c>
      <c r="L258" s="259" t="e">
        <f>#REF!</f>
        <v>#REF!</v>
      </c>
    </row>
    <row r="259" spans="1:12" s="44" customFormat="1" ht="13.5" hidden="1" customHeight="1">
      <c r="A259" s="305" t="s">
        <v>434</v>
      </c>
      <c r="B259" s="306"/>
      <c r="C259" s="84" t="s">
        <v>435</v>
      </c>
      <c r="D259" s="174" t="e">
        <f>#REF!</f>
        <v>#REF!</v>
      </c>
      <c r="E259" s="174" t="e">
        <f>#REF!</f>
        <v>#REF!</v>
      </c>
      <c r="F259" s="174" t="e">
        <f>#REF!</f>
        <v>#REF!</v>
      </c>
      <c r="G259" s="174" t="e">
        <f>#REF!</f>
        <v>#REF!</v>
      </c>
      <c r="H259" s="174" t="e">
        <f>#REF!</f>
        <v>#REF!</v>
      </c>
      <c r="I259" s="174" t="e">
        <f>#REF!</f>
        <v>#REF!</v>
      </c>
      <c r="J259" s="174" t="e">
        <f>#REF!</f>
        <v>#REF!</v>
      </c>
      <c r="K259" s="174" t="e">
        <f>#REF!</f>
        <v>#REF!</v>
      </c>
      <c r="L259" s="259" t="e">
        <f>#REF!</f>
        <v>#REF!</v>
      </c>
    </row>
    <row r="260" spans="1:12" s="44" customFormat="1" ht="13.5" hidden="1" customHeight="1">
      <c r="A260" s="262"/>
      <c r="B260" s="85" t="s">
        <v>428</v>
      </c>
      <c r="C260" s="86" t="s">
        <v>436</v>
      </c>
      <c r="D260" s="174" t="e">
        <f>#REF!</f>
        <v>#REF!</v>
      </c>
      <c r="E260" s="174" t="e">
        <f>#REF!</f>
        <v>#REF!</v>
      </c>
      <c r="F260" s="174" t="e">
        <f>#REF!</f>
        <v>#REF!</v>
      </c>
      <c r="G260" s="174" t="e">
        <f>#REF!</f>
        <v>#REF!</v>
      </c>
      <c r="H260" s="174" t="e">
        <f>#REF!</f>
        <v>#REF!</v>
      </c>
      <c r="I260" s="174" t="e">
        <f>#REF!</f>
        <v>#REF!</v>
      </c>
      <c r="J260" s="174" t="e">
        <f>#REF!</f>
        <v>#REF!</v>
      </c>
      <c r="K260" s="174" t="e">
        <f>#REF!</f>
        <v>#REF!</v>
      </c>
      <c r="L260" s="259" t="e">
        <f>#REF!</f>
        <v>#REF!</v>
      </c>
    </row>
    <row r="261" spans="1:12" s="44" customFormat="1" ht="13.5" hidden="1" customHeight="1">
      <c r="A261" s="262"/>
      <c r="B261" s="85" t="s">
        <v>437</v>
      </c>
      <c r="C261" s="86" t="s">
        <v>438</v>
      </c>
      <c r="D261" s="174" t="e">
        <f>#REF!</f>
        <v>#REF!</v>
      </c>
      <c r="E261" s="174" t="e">
        <f>#REF!</f>
        <v>#REF!</v>
      </c>
      <c r="F261" s="174" t="e">
        <f>#REF!</f>
        <v>#REF!</v>
      </c>
      <c r="G261" s="174" t="e">
        <f>#REF!</f>
        <v>#REF!</v>
      </c>
      <c r="H261" s="174" t="e">
        <f>#REF!</f>
        <v>#REF!</v>
      </c>
      <c r="I261" s="174" t="e">
        <f>#REF!</f>
        <v>#REF!</v>
      </c>
      <c r="J261" s="174" t="e">
        <f>#REF!</f>
        <v>#REF!</v>
      </c>
      <c r="K261" s="174" t="e">
        <f>#REF!</f>
        <v>#REF!</v>
      </c>
      <c r="L261" s="259" t="e">
        <f>#REF!</f>
        <v>#REF!</v>
      </c>
    </row>
    <row r="262" spans="1:12" s="44" customFormat="1" ht="13.5" hidden="1" customHeight="1">
      <c r="A262" s="262"/>
      <c r="B262" s="85" t="s">
        <v>432</v>
      </c>
      <c r="C262" s="86" t="s">
        <v>439</v>
      </c>
      <c r="D262" s="174" t="e">
        <f>#REF!</f>
        <v>#REF!</v>
      </c>
      <c r="E262" s="174" t="e">
        <f>#REF!</f>
        <v>#REF!</v>
      </c>
      <c r="F262" s="174" t="e">
        <f>#REF!</f>
        <v>#REF!</v>
      </c>
      <c r="G262" s="174" t="e">
        <f>#REF!</f>
        <v>#REF!</v>
      </c>
      <c r="H262" s="174" t="e">
        <f>#REF!</f>
        <v>#REF!</v>
      </c>
      <c r="I262" s="174" t="e">
        <f>#REF!</f>
        <v>#REF!</v>
      </c>
      <c r="J262" s="174" t="e">
        <f>#REF!</f>
        <v>#REF!</v>
      </c>
      <c r="K262" s="174" t="e">
        <f>#REF!</f>
        <v>#REF!</v>
      </c>
      <c r="L262" s="259" t="e">
        <f>#REF!</f>
        <v>#REF!</v>
      </c>
    </row>
    <row r="263" spans="1:12" s="44" customFormat="1" ht="13.5" hidden="1" customHeight="1">
      <c r="A263" s="307" t="s">
        <v>440</v>
      </c>
      <c r="B263" s="308"/>
      <c r="C263" s="84" t="s">
        <v>441</v>
      </c>
      <c r="D263" s="174" t="e">
        <f>#REF!</f>
        <v>#REF!</v>
      </c>
      <c r="E263" s="174" t="e">
        <f>#REF!</f>
        <v>#REF!</v>
      </c>
      <c r="F263" s="174" t="e">
        <f>#REF!</f>
        <v>#REF!</v>
      </c>
      <c r="G263" s="174" t="e">
        <f>#REF!</f>
        <v>#REF!</v>
      </c>
      <c r="H263" s="174" t="e">
        <f>#REF!</f>
        <v>#REF!</v>
      </c>
      <c r="I263" s="174" t="e">
        <f>#REF!</f>
        <v>#REF!</v>
      </c>
      <c r="J263" s="174" t="e">
        <f>#REF!</f>
        <v>#REF!</v>
      </c>
      <c r="K263" s="174" t="e">
        <f>#REF!</f>
        <v>#REF!</v>
      </c>
      <c r="L263" s="259" t="e">
        <f>#REF!</f>
        <v>#REF!</v>
      </c>
    </row>
    <row r="264" spans="1:12" s="44" customFormat="1" ht="13.5" hidden="1" customHeight="1">
      <c r="A264" s="263"/>
      <c r="B264" s="85" t="s">
        <v>428</v>
      </c>
      <c r="C264" s="86" t="s">
        <v>442</v>
      </c>
      <c r="D264" s="174" t="e">
        <f>#REF!</f>
        <v>#REF!</v>
      </c>
      <c r="E264" s="174" t="e">
        <f>#REF!</f>
        <v>#REF!</v>
      </c>
      <c r="F264" s="174" t="e">
        <f>#REF!</f>
        <v>#REF!</v>
      </c>
      <c r="G264" s="174" t="e">
        <f>#REF!</f>
        <v>#REF!</v>
      </c>
      <c r="H264" s="174" t="e">
        <f>#REF!</f>
        <v>#REF!</v>
      </c>
      <c r="I264" s="174" t="e">
        <f>#REF!</f>
        <v>#REF!</v>
      </c>
      <c r="J264" s="174" t="e">
        <f>#REF!</f>
        <v>#REF!</v>
      </c>
      <c r="K264" s="174" t="e">
        <f>#REF!</f>
        <v>#REF!</v>
      </c>
      <c r="L264" s="259" t="e">
        <f>#REF!</f>
        <v>#REF!</v>
      </c>
    </row>
    <row r="265" spans="1:12" s="44" customFormat="1" ht="13.5" hidden="1" customHeight="1">
      <c r="A265" s="263"/>
      <c r="B265" s="85" t="s">
        <v>437</v>
      </c>
      <c r="C265" s="86" t="s">
        <v>443</v>
      </c>
      <c r="D265" s="174" t="e">
        <f>#REF!</f>
        <v>#REF!</v>
      </c>
      <c r="E265" s="174" t="e">
        <f>#REF!</f>
        <v>#REF!</v>
      </c>
      <c r="F265" s="174" t="e">
        <f>#REF!</f>
        <v>#REF!</v>
      </c>
      <c r="G265" s="174" t="e">
        <f>#REF!</f>
        <v>#REF!</v>
      </c>
      <c r="H265" s="174" t="e">
        <f>#REF!</f>
        <v>#REF!</v>
      </c>
      <c r="I265" s="174" t="e">
        <f>#REF!</f>
        <v>#REF!</v>
      </c>
      <c r="J265" s="174" t="e">
        <f>#REF!</f>
        <v>#REF!</v>
      </c>
      <c r="K265" s="174" t="e">
        <f>#REF!</f>
        <v>#REF!</v>
      </c>
      <c r="L265" s="259" t="e">
        <f>#REF!</f>
        <v>#REF!</v>
      </c>
    </row>
    <row r="266" spans="1:12" s="44" customFormat="1" ht="13.5" hidden="1" customHeight="1">
      <c r="A266" s="263"/>
      <c r="B266" s="85" t="s">
        <v>432</v>
      </c>
      <c r="C266" s="86" t="s">
        <v>444</v>
      </c>
      <c r="D266" s="174" t="e">
        <f>#REF!</f>
        <v>#REF!</v>
      </c>
      <c r="E266" s="174" t="e">
        <f>#REF!</f>
        <v>#REF!</v>
      </c>
      <c r="F266" s="174" t="e">
        <f>#REF!</f>
        <v>#REF!</v>
      </c>
      <c r="G266" s="174" t="e">
        <f>#REF!</f>
        <v>#REF!</v>
      </c>
      <c r="H266" s="174" t="e">
        <f>#REF!</f>
        <v>#REF!</v>
      </c>
      <c r="I266" s="174" t="e">
        <f>#REF!</f>
        <v>#REF!</v>
      </c>
      <c r="J266" s="174" t="e">
        <f>#REF!</f>
        <v>#REF!</v>
      </c>
      <c r="K266" s="174" t="e">
        <f>#REF!</f>
        <v>#REF!</v>
      </c>
      <c r="L266" s="259" t="e">
        <f>#REF!</f>
        <v>#REF!</v>
      </c>
    </row>
    <row r="267" spans="1:12" s="44" customFormat="1" ht="13.5" hidden="1" customHeight="1">
      <c r="A267" s="307" t="s">
        <v>445</v>
      </c>
      <c r="B267" s="308"/>
      <c r="C267" s="84" t="s">
        <v>446</v>
      </c>
      <c r="D267" s="174" t="e">
        <f>#REF!</f>
        <v>#REF!</v>
      </c>
      <c r="E267" s="174" t="e">
        <f>#REF!</f>
        <v>#REF!</v>
      </c>
      <c r="F267" s="174" t="e">
        <f>#REF!</f>
        <v>#REF!</v>
      </c>
      <c r="G267" s="174" t="e">
        <f>#REF!</f>
        <v>#REF!</v>
      </c>
      <c r="H267" s="174" t="e">
        <f>#REF!</f>
        <v>#REF!</v>
      </c>
      <c r="I267" s="174" t="e">
        <f>#REF!</f>
        <v>#REF!</v>
      </c>
      <c r="J267" s="174" t="e">
        <f>#REF!</f>
        <v>#REF!</v>
      </c>
      <c r="K267" s="174" t="e">
        <f>#REF!</f>
        <v>#REF!</v>
      </c>
      <c r="L267" s="259" t="e">
        <f>#REF!</f>
        <v>#REF!</v>
      </c>
    </row>
    <row r="268" spans="1:12" s="44" customFormat="1" ht="13.5" hidden="1" customHeight="1">
      <c r="A268" s="263"/>
      <c r="B268" s="85" t="s">
        <v>428</v>
      </c>
      <c r="C268" s="86" t="s">
        <v>447</v>
      </c>
      <c r="D268" s="174" t="e">
        <f>#REF!</f>
        <v>#REF!</v>
      </c>
      <c r="E268" s="174" t="e">
        <f>#REF!</f>
        <v>#REF!</v>
      </c>
      <c r="F268" s="174" t="e">
        <f>#REF!</f>
        <v>#REF!</v>
      </c>
      <c r="G268" s="174" t="e">
        <f>#REF!</f>
        <v>#REF!</v>
      </c>
      <c r="H268" s="174" t="e">
        <f>#REF!</f>
        <v>#REF!</v>
      </c>
      <c r="I268" s="174" t="e">
        <f>#REF!</f>
        <v>#REF!</v>
      </c>
      <c r="J268" s="174" t="e">
        <f>#REF!</f>
        <v>#REF!</v>
      </c>
      <c r="K268" s="174" t="e">
        <f>#REF!</f>
        <v>#REF!</v>
      </c>
      <c r="L268" s="259" t="e">
        <f>#REF!</f>
        <v>#REF!</v>
      </c>
    </row>
    <row r="269" spans="1:12" s="44" customFormat="1" ht="13.5" hidden="1" customHeight="1">
      <c r="A269" s="263"/>
      <c r="B269" s="85" t="s">
        <v>437</v>
      </c>
      <c r="C269" s="86" t="s">
        <v>448</v>
      </c>
      <c r="D269" s="174" t="e">
        <f>#REF!</f>
        <v>#REF!</v>
      </c>
      <c r="E269" s="174" t="e">
        <f>#REF!</f>
        <v>#REF!</v>
      </c>
      <c r="F269" s="174" t="e">
        <f>#REF!</f>
        <v>#REF!</v>
      </c>
      <c r="G269" s="174" t="e">
        <f>#REF!</f>
        <v>#REF!</v>
      </c>
      <c r="H269" s="174" t="e">
        <f>#REF!</f>
        <v>#REF!</v>
      </c>
      <c r="I269" s="174" t="e">
        <f>#REF!</f>
        <v>#REF!</v>
      </c>
      <c r="J269" s="174" t="e">
        <f>#REF!</f>
        <v>#REF!</v>
      </c>
      <c r="K269" s="174" t="e">
        <f>#REF!</f>
        <v>#REF!</v>
      </c>
      <c r="L269" s="259" t="e">
        <f>#REF!</f>
        <v>#REF!</v>
      </c>
    </row>
    <row r="270" spans="1:12" s="44" customFormat="1" ht="13.5" hidden="1" customHeight="1">
      <c r="A270" s="263"/>
      <c r="B270" s="85" t="s">
        <v>432</v>
      </c>
      <c r="C270" s="86" t="s">
        <v>449</v>
      </c>
      <c r="D270" s="174" t="e">
        <f>#REF!</f>
        <v>#REF!</v>
      </c>
      <c r="E270" s="174" t="e">
        <f>#REF!</f>
        <v>#REF!</v>
      </c>
      <c r="F270" s="174" t="e">
        <f>#REF!</f>
        <v>#REF!</v>
      </c>
      <c r="G270" s="174" t="e">
        <f>#REF!</f>
        <v>#REF!</v>
      </c>
      <c r="H270" s="174" t="e">
        <f>#REF!</f>
        <v>#REF!</v>
      </c>
      <c r="I270" s="174" t="e">
        <f>#REF!</f>
        <v>#REF!</v>
      </c>
      <c r="J270" s="174" t="e">
        <f>#REF!</f>
        <v>#REF!</v>
      </c>
      <c r="K270" s="174" t="e">
        <f>#REF!</f>
        <v>#REF!</v>
      </c>
      <c r="L270" s="259" t="e">
        <f>#REF!</f>
        <v>#REF!</v>
      </c>
    </row>
    <row r="271" spans="1:12" s="44" customFormat="1" ht="13.5" hidden="1" customHeight="1">
      <c r="A271" s="293" t="s">
        <v>450</v>
      </c>
      <c r="B271" s="294"/>
      <c r="C271" s="87" t="s">
        <v>451</v>
      </c>
      <c r="D271" s="176">
        <f t="shared" ref="D271:L271" si="50">D272+D273+D274</f>
        <v>0</v>
      </c>
      <c r="E271" s="176">
        <f t="shared" si="50"/>
        <v>0</v>
      </c>
      <c r="F271" s="176">
        <f t="shared" si="50"/>
        <v>0</v>
      </c>
      <c r="G271" s="176">
        <f t="shared" si="50"/>
        <v>0</v>
      </c>
      <c r="H271" s="176">
        <f t="shared" si="50"/>
        <v>0</v>
      </c>
      <c r="I271" s="176">
        <f t="shared" si="50"/>
        <v>0</v>
      </c>
      <c r="J271" s="176">
        <f t="shared" si="50"/>
        <v>0</v>
      </c>
      <c r="K271" s="176">
        <f t="shared" si="50"/>
        <v>0</v>
      </c>
      <c r="L271" s="264">
        <f t="shared" si="50"/>
        <v>0</v>
      </c>
    </row>
    <row r="272" spans="1:12" s="44" customFormat="1" ht="13.5" hidden="1" customHeight="1">
      <c r="A272" s="88"/>
      <c r="B272" s="89" t="s">
        <v>452</v>
      </c>
      <c r="C272" s="90" t="s">
        <v>453</v>
      </c>
      <c r="D272" s="177">
        <f t="shared" ref="D272:E274" si="51">F272</f>
        <v>0</v>
      </c>
      <c r="E272" s="177">
        <f t="shared" si="51"/>
        <v>0</v>
      </c>
      <c r="F272" s="177">
        <f>'[1]70,50 UAT55+.'!L13+'[1]70,50 UAT55+.'!L24</f>
        <v>0</v>
      </c>
      <c r="G272" s="177">
        <f>'[1]70,50 UAT55+.'!M13+'[1]70,50 UAT55+.'!M24</f>
        <v>0</v>
      </c>
      <c r="H272" s="177">
        <f>'[1]70,50 UAT55+.'!N13+'[1]70,50 UAT55+.'!N24</f>
        <v>0</v>
      </c>
      <c r="I272" s="177">
        <f>'[1]70,50 UAT55+.'!O13+'[1]70,50 UAT55+.'!O24</f>
        <v>0</v>
      </c>
      <c r="J272" s="177">
        <f>'[1]70,50 UAT55+.'!P13+'[1]70,50 UAT55+.'!P24</f>
        <v>0</v>
      </c>
      <c r="K272" s="177">
        <f>'[1]70,50 UAT55+.'!Q13+'[1]70,50 UAT55+.'!Q24</f>
        <v>0</v>
      </c>
      <c r="L272" s="265">
        <f>'[1]70,50 UAT55+.'!R13+'[1]70,50 UAT55+.'!R24</f>
        <v>0</v>
      </c>
    </row>
    <row r="273" spans="1:12" s="44" customFormat="1" ht="13.5" hidden="1" customHeight="1">
      <c r="A273" s="88"/>
      <c r="B273" s="89" t="s">
        <v>454</v>
      </c>
      <c r="C273" s="90" t="s">
        <v>455</v>
      </c>
      <c r="D273" s="177">
        <f t="shared" si="51"/>
        <v>0</v>
      </c>
      <c r="E273" s="177">
        <f t="shared" si="51"/>
        <v>0</v>
      </c>
      <c r="F273" s="177">
        <f>'[1]70,50 UAT55+.'!L14+'[1]70,50 UAT55+.'!L25</f>
        <v>0</v>
      </c>
      <c r="G273" s="177">
        <f>'[1]70,50 UAT55+.'!M14+'[1]70,50 UAT55+.'!M25</f>
        <v>0</v>
      </c>
      <c r="H273" s="177">
        <f>'[1]70,50 UAT55+.'!N14+'[1]70,50 UAT55+.'!N25</f>
        <v>0</v>
      </c>
      <c r="I273" s="177">
        <f>'[1]70,50 UAT55+.'!O14+'[1]70,50 UAT55+.'!O25</f>
        <v>0</v>
      </c>
      <c r="J273" s="177">
        <f>'[1]70,50 UAT55+.'!P14+'[1]70,50 UAT55+.'!P25</f>
        <v>0</v>
      </c>
      <c r="K273" s="177">
        <f>'[1]70,50 UAT55+.'!Q14+'[1]70,50 UAT55+.'!Q25</f>
        <v>0</v>
      </c>
      <c r="L273" s="265">
        <f>'[1]70,50 UAT55+.'!R14+'[1]70,50 UAT55+.'!R25+'[1]70,03,30,bl'!R50</f>
        <v>0</v>
      </c>
    </row>
    <row r="274" spans="1:12" s="44" customFormat="1" ht="13.5" hidden="1" customHeight="1">
      <c r="A274" s="88"/>
      <c r="B274" s="89" t="s">
        <v>456</v>
      </c>
      <c r="C274" s="90" t="s">
        <v>457</v>
      </c>
      <c r="D274" s="177">
        <f t="shared" si="51"/>
        <v>0</v>
      </c>
      <c r="E274" s="177">
        <f t="shared" si="51"/>
        <v>0</v>
      </c>
      <c r="F274" s="177">
        <f>'[1]70,50 UAT55+.'!L15+'[1]70,50 UAT55+.'!L26</f>
        <v>0</v>
      </c>
      <c r="G274" s="177">
        <f>'[1]70,50 UAT55+.'!M15+'[1]70,50 UAT55+.'!M26</f>
        <v>0</v>
      </c>
      <c r="H274" s="177">
        <f>'[1]70,50 UAT55+.'!N15+'[1]70,50 UAT55+.'!N26</f>
        <v>0</v>
      </c>
      <c r="I274" s="177">
        <f>'[1]70,50 UAT55+.'!O15+'[1]70,50 UAT55+.'!O26</f>
        <v>0</v>
      </c>
      <c r="J274" s="177">
        <f>'[1]70,50 UAT55+.'!P15+'[1]70,50 UAT55+.'!P26</f>
        <v>0</v>
      </c>
      <c r="K274" s="177">
        <f>'[1]70,50 UAT55+.'!Q15+'[1]70,50 UAT55+.'!Q26</f>
        <v>0</v>
      </c>
      <c r="L274" s="265">
        <f>'[1]70,50 UAT55+.'!R15+'[1]70,50 UAT55+.'!R26</f>
        <v>0</v>
      </c>
    </row>
    <row r="275" spans="1:12" s="44" customFormat="1" ht="13.5" hidden="1" customHeight="1">
      <c r="A275" s="266"/>
      <c r="B275" s="267"/>
      <c r="C275" s="268"/>
      <c r="D275" s="177"/>
      <c r="E275" s="177"/>
      <c r="F275" s="177"/>
      <c r="G275" s="177"/>
      <c r="H275" s="177"/>
      <c r="I275" s="177"/>
      <c r="J275" s="177"/>
      <c r="K275" s="177"/>
      <c r="L275" s="265"/>
    </row>
    <row r="276" spans="1:12" s="44" customFormat="1" ht="13.5" hidden="1" customHeight="1">
      <c r="A276" s="293" t="s">
        <v>458</v>
      </c>
      <c r="B276" s="294"/>
      <c r="C276" s="87">
        <v>58.31</v>
      </c>
      <c r="D276" s="176">
        <f t="shared" ref="D276:L276" si="52">D277+D278+D279</f>
        <v>0</v>
      </c>
      <c r="E276" s="176">
        <f t="shared" si="52"/>
        <v>0</v>
      </c>
      <c r="F276" s="176">
        <f t="shared" si="52"/>
        <v>0</v>
      </c>
      <c r="G276" s="176">
        <f t="shared" si="52"/>
        <v>0</v>
      </c>
      <c r="H276" s="176">
        <f t="shared" si="52"/>
        <v>0</v>
      </c>
      <c r="I276" s="176">
        <f t="shared" si="52"/>
        <v>0</v>
      </c>
      <c r="J276" s="176">
        <f t="shared" si="52"/>
        <v>0</v>
      </c>
      <c r="K276" s="176">
        <f t="shared" si="52"/>
        <v>0</v>
      </c>
      <c r="L276" s="264">
        <f t="shared" si="52"/>
        <v>0</v>
      </c>
    </row>
    <row r="277" spans="1:12" s="44" customFormat="1" ht="13.5" hidden="1" customHeight="1">
      <c r="A277" s="88"/>
      <c r="B277" s="89" t="s">
        <v>452</v>
      </c>
      <c r="C277" s="90" t="s">
        <v>459</v>
      </c>
      <c r="D277" s="177">
        <f t="shared" ref="D277:E279" si="53">F277</f>
        <v>0</v>
      </c>
      <c r="E277" s="177">
        <f t="shared" si="53"/>
        <v>0</v>
      </c>
      <c r="F277" s="177">
        <f>'[1]70,50 UAT55+.'!L34</f>
        <v>0</v>
      </c>
      <c r="G277" s="177">
        <f>'[1]70,50 UAT55+.'!M34</f>
        <v>0</v>
      </c>
      <c r="H277" s="177">
        <f>'[1]70,50 UAT55+.'!N34</f>
        <v>0</v>
      </c>
      <c r="I277" s="177">
        <f>'[1]70,50 UAT55+.'!O34</f>
        <v>0</v>
      </c>
      <c r="J277" s="177">
        <f>'[1]70,50 UAT55+.'!P34</f>
        <v>0</v>
      </c>
      <c r="K277" s="177">
        <f>'[1]70,50 UAT55+.'!Q34</f>
        <v>0</v>
      </c>
      <c r="L277" s="265">
        <f>'[1]70,50 UAT55+.'!R34</f>
        <v>0</v>
      </c>
    </row>
    <row r="278" spans="1:12" s="44" customFormat="1" ht="13.5" hidden="1" customHeight="1">
      <c r="A278" s="88"/>
      <c r="B278" s="89" t="s">
        <v>454</v>
      </c>
      <c r="C278" s="90" t="s">
        <v>460</v>
      </c>
      <c r="D278" s="177">
        <f t="shared" si="53"/>
        <v>0</v>
      </c>
      <c r="E278" s="177">
        <f t="shared" si="53"/>
        <v>0</v>
      </c>
      <c r="F278" s="177">
        <f>'[1]70,50 UAT55+.'!L35</f>
        <v>0</v>
      </c>
      <c r="G278" s="177">
        <f>'[1]70,50 UAT55+.'!M35</f>
        <v>0</v>
      </c>
      <c r="H278" s="177">
        <f>'[1]70,50 UAT55+.'!N35</f>
        <v>0</v>
      </c>
      <c r="I278" s="177">
        <f>'[1]70,50 UAT55+.'!O35</f>
        <v>0</v>
      </c>
      <c r="J278" s="177">
        <f>'[1]70,50 UAT55+.'!P35</f>
        <v>0</v>
      </c>
      <c r="K278" s="177">
        <f>'[1]70,50 UAT55+.'!Q35</f>
        <v>0</v>
      </c>
      <c r="L278" s="265">
        <f>'[1]70,50 UAT55+.'!R35</f>
        <v>0</v>
      </c>
    </row>
    <row r="279" spans="1:12" s="44" customFormat="1" ht="13.5" hidden="1" customHeight="1">
      <c r="A279" s="91"/>
      <c r="B279" s="92" t="s">
        <v>456</v>
      </c>
      <c r="C279" s="93" t="s">
        <v>461</v>
      </c>
      <c r="D279" s="178">
        <f t="shared" si="53"/>
        <v>0</v>
      </c>
      <c r="E279" s="178">
        <f t="shared" si="53"/>
        <v>0</v>
      </c>
      <c r="F279" s="177">
        <f>'[1]70,50 UAT55+.'!L36</f>
        <v>0</v>
      </c>
      <c r="G279" s="177">
        <f>'[1]70,50 UAT55+.'!M36</f>
        <v>0</v>
      </c>
      <c r="H279" s="177">
        <f>'[1]70,50 UAT55+.'!N36</f>
        <v>0</v>
      </c>
      <c r="I279" s="177">
        <f>'[1]70,50 UAT55+.'!O36</f>
        <v>0</v>
      </c>
      <c r="J279" s="177">
        <f>'[1]70,50 UAT55+.'!P36</f>
        <v>0</v>
      </c>
      <c r="K279" s="177">
        <f>'[1]70,50 UAT55+.'!Q36</f>
        <v>0</v>
      </c>
      <c r="L279" s="265">
        <f>'[1]70,50 UAT55+.'!R36</f>
        <v>0</v>
      </c>
    </row>
    <row r="280" spans="1:12" s="44" customFormat="1" ht="13.5" hidden="1" customHeight="1">
      <c r="A280" s="269"/>
      <c r="B280" s="94"/>
      <c r="C280" s="95"/>
      <c r="D280" s="177"/>
      <c r="E280" s="177"/>
      <c r="F280" s="177"/>
      <c r="G280" s="177"/>
      <c r="H280" s="177"/>
      <c r="I280" s="177"/>
      <c r="J280" s="177"/>
      <c r="K280" s="177"/>
      <c r="L280" s="265"/>
    </row>
    <row r="281" spans="1:12" s="44" customFormat="1" ht="39" customHeight="1">
      <c r="A281" s="289" t="s">
        <v>515</v>
      </c>
      <c r="B281" s="290"/>
      <c r="C281" s="96" t="s">
        <v>462</v>
      </c>
      <c r="D281" s="179">
        <f>D282+D283+D284</f>
        <v>0</v>
      </c>
      <c r="E281" s="191">
        <f t="shared" ref="E281:L281" si="54">E282+E283+E284</f>
        <v>43368435</v>
      </c>
      <c r="F281" s="191">
        <f t="shared" si="54"/>
        <v>0</v>
      </c>
      <c r="G281" s="191">
        <f t="shared" si="54"/>
        <v>43368435</v>
      </c>
      <c r="H281" s="191">
        <f>H282+H283+H284</f>
        <v>22258890</v>
      </c>
      <c r="I281" s="191">
        <f t="shared" si="54"/>
        <v>22258890</v>
      </c>
      <c r="J281" s="191">
        <f t="shared" si="54"/>
        <v>22258890</v>
      </c>
      <c r="K281" s="191">
        <f t="shared" si="54"/>
        <v>0</v>
      </c>
      <c r="L281" s="270">
        <f t="shared" si="54"/>
        <v>1210</v>
      </c>
    </row>
    <row r="282" spans="1:12" s="44" customFormat="1" ht="15" customHeight="1">
      <c r="A282" s="269"/>
      <c r="B282" s="195" t="s">
        <v>463</v>
      </c>
      <c r="C282" s="190" t="s">
        <v>464</v>
      </c>
      <c r="D282" s="177">
        <f t="shared" ref="D282:E284" si="55">F282</f>
        <v>0</v>
      </c>
      <c r="E282" s="177">
        <f t="shared" si="55"/>
        <v>35272741</v>
      </c>
      <c r="F282" s="141">
        <f>'[1]70,03,30,bl'!L61+'[1]70,03,30,bl'!L70+'[1]70,03,30,bl'!L79+'[1]70,03,30,bl'!L88+'[1]70,03,30,bl'!L98+'[1]70,03,30,bl'!L108+'[1]70,03,30,bl'!L118+'[1]70,03,30,bl'!L128+'[1]70,03,30,bl'!L138+'[1]70,03,30,bl'!L148+'[1]70,03,30,bl'!L158+'[1]70,03,30,bl'!L168+'[1]70,03,30,bl'!L179</f>
        <v>0</v>
      </c>
      <c r="G282" s="141">
        <f>'[1]70,03,30,bl'!M61+'[1]70,03,30,bl'!M70+'[1]70,03,30,bl'!M79+'[1]70,03,30,bl'!M88+'[1]70,03,30,bl'!M98+'[1]70,03,30,bl'!M108+'[1]70,03,30,bl'!M118+'[1]70,03,30,bl'!M128+'[1]70,03,30,bl'!M138+'[1]70,03,30,bl'!M148+'[1]70,03,30,bl'!M158+'[1]70,03,30,bl'!M168+'[1]70,03,30,bl'!M179</f>
        <v>35272741</v>
      </c>
      <c r="H282" s="141">
        <f>'[1]70,03,30,bl'!N61+'[1]70,03,30,bl'!N70+'[1]70,03,30,bl'!N79+'[1]70,03,30,bl'!N88+'[1]70,03,30,bl'!N98+'[1]70,03,30,bl'!N108+'[1]70,03,30,bl'!N118+'[1]70,03,30,bl'!N128+'[1]70,03,30,bl'!N138+'[1]70,03,30,bl'!N148+'[1]70,03,30,bl'!N158+'[1]70,03,30,bl'!N168+'[1]70,03,30,bl'!N179</f>
        <v>18582496</v>
      </c>
      <c r="I282" s="141">
        <f>'[1]70,03,30,bl'!O61+'[1]70,03,30,bl'!O70+'[1]70,03,30,bl'!O79+'[1]70,03,30,bl'!O88+'[1]70,03,30,bl'!O98+'[1]70,03,30,bl'!O108+'[1]70,03,30,bl'!O118+'[1]70,03,30,bl'!O128+'[1]70,03,30,bl'!O138+'[1]70,03,30,bl'!O148+'[1]70,03,30,bl'!O158+'[1]70,03,30,bl'!O168+'[1]70,03,30,bl'!O179</f>
        <v>18582496</v>
      </c>
      <c r="J282" s="141">
        <f>'[1]70,03,30,bl'!P61+'[1]70,03,30,bl'!P70+'[1]70,03,30,bl'!P79+'[1]70,03,30,bl'!P88+'[1]70,03,30,bl'!P98+'[1]70,03,30,bl'!P108+'[1]70,03,30,bl'!P118+'[1]70,03,30,bl'!P128+'[1]70,03,30,bl'!P138+'[1]70,03,30,bl'!P148+'[1]70,03,30,bl'!P158+'[1]70,03,30,bl'!P168+'[1]70,03,30,bl'!P179</f>
        <v>18582496</v>
      </c>
      <c r="K282" s="141">
        <f>'[1]70,03,30,bl'!Q61+'[1]70,03,30,bl'!Q70+'[1]70,03,30,bl'!Q79+'[1]70,03,30,bl'!Q88+'[1]70,03,30,bl'!Q98+'[1]70,03,30,bl'!Q108+'[1]70,03,30,bl'!Q118+'[1]70,03,30,bl'!Q128+'[1]70,03,30,bl'!Q138+'[1]70,03,30,bl'!Q148+'[1]70,03,30,bl'!Q158+'[1]70,03,30,bl'!Q168+'[1]70,03,30,bl'!Q179</f>
        <v>0</v>
      </c>
      <c r="L282" s="226">
        <f>'[1]70,03,30,bl'!R61+'[1]70,03,30,bl'!R70+'[1]70,03,30,bl'!R79+'[1]70,03,30,bl'!R88+'[1]70,03,30,bl'!R98+'[1]70,03,30,bl'!R108+'[1]70,03,30,bl'!R118+'[1]70,03,30,bl'!R128+'[1]70,03,30,bl'!R138+'[1]70,03,30,bl'!R148+'[1]70,03,30,bl'!R158+'[1]70,03,30,bl'!R168+'[1]70,03,30,bl'!R179</f>
        <v>1000</v>
      </c>
    </row>
    <row r="283" spans="1:12" s="44" customFormat="1" ht="15" customHeight="1">
      <c r="A283" s="269"/>
      <c r="B283" s="195" t="s">
        <v>465</v>
      </c>
      <c r="C283" s="190" t="s">
        <v>466</v>
      </c>
      <c r="D283" s="177">
        <f t="shared" si="55"/>
        <v>0</v>
      </c>
      <c r="E283" s="177">
        <f t="shared" si="55"/>
        <v>1716126</v>
      </c>
      <c r="F283" s="141">
        <f>'[1]70,03,30,bl'!L62+'[1]70,03,30,bl'!L71+'[1]70,03,30,bl'!L80+'[1]70,03,30,bl'!L89+'[1]70,03,30,bl'!L99+'[1]70,03,30,bl'!L109+'[1]70,03,30,bl'!L119+'[1]70,03,30,bl'!L129+'[1]70,03,30,bl'!L139+'[1]70,03,30,bl'!L149+'[1]70,03,30,bl'!L159+'[1]70,03,30,bl'!L169+'[1]70,03,30,bl'!L180</f>
        <v>0</v>
      </c>
      <c r="G283" s="141">
        <f>'[1]70,03,30,bl'!M62+'[1]70,03,30,bl'!M71+'[1]70,03,30,bl'!M80+'[1]70,03,30,bl'!M89+'[1]70,03,30,bl'!M99+'[1]70,03,30,bl'!M109+'[1]70,03,30,bl'!M119+'[1]70,03,30,bl'!M129+'[1]70,03,30,bl'!M139+'[1]70,03,30,bl'!M149+'[1]70,03,30,bl'!M159+'[1]70,03,30,bl'!M169+'[1]70,03,30,bl'!M180</f>
        <v>1716126</v>
      </c>
      <c r="H283" s="141">
        <f>'[1]70,03,30,bl'!N62+'[1]70,03,30,bl'!N71+'[1]70,03,30,bl'!N80+'[1]70,03,30,bl'!N89+'[1]70,03,30,bl'!N99+'[1]70,03,30,bl'!N109+'[1]70,03,30,bl'!N119+'[1]70,03,30,bl'!N129+'[1]70,03,30,bl'!N139+'[1]70,03,30,bl'!N149+'[1]70,03,30,bl'!N159+'[1]70,03,30,bl'!N169+'[1]70,03,30,bl'!N180</f>
        <v>210829</v>
      </c>
      <c r="I283" s="141">
        <f>'[1]70,03,30,bl'!O62+'[1]70,03,30,bl'!O71+'[1]70,03,30,bl'!O80+'[1]70,03,30,bl'!O89+'[1]70,03,30,bl'!O99+'[1]70,03,30,bl'!O109+'[1]70,03,30,bl'!O119+'[1]70,03,30,bl'!O129+'[1]70,03,30,bl'!O139+'[1]70,03,30,bl'!O149+'[1]70,03,30,bl'!O159+'[1]70,03,30,bl'!O169+'[1]70,03,30,bl'!O180</f>
        <v>210829</v>
      </c>
      <c r="J283" s="141">
        <f>'[1]70,03,30,bl'!P62+'[1]70,03,30,bl'!P71+'[1]70,03,30,bl'!P80+'[1]70,03,30,bl'!P89+'[1]70,03,30,bl'!P99+'[1]70,03,30,bl'!P109+'[1]70,03,30,bl'!P119+'[1]70,03,30,bl'!P129+'[1]70,03,30,bl'!P139+'[1]70,03,30,bl'!P149+'[1]70,03,30,bl'!P159+'[1]70,03,30,bl'!P169+'[1]70,03,30,bl'!P180</f>
        <v>210829</v>
      </c>
      <c r="K283" s="141">
        <f>'[1]70,03,30,bl'!Q62+'[1]70,03,30,bl'!Q71+'[1]70,03,30,bl'!Q80+'[1]70,03,30,bl'!Q89+'[1]70,03,30,bl'!Q99+'[1]70,03,30,bl'!Q109+'[1]70,03,30,bl'!Q119+'[1]70,03,30,bl'!Q129+'[1]70,03,30,bl'!Q139+'[1]70,03,30,bl'!Q149+'[1]70,03,30,bl'!Q159+'[1]70,03,30,bl'!Q169+'[1]70,03,30,bl'!Q180</f>
        <v>0</v>
      </c>
      <c r="L283" s="226">
        <f>'[1]70,03,30,bl'!R62+'[1]70,03,30,bl'!R71+'[1]70,03,30,bl'!R80+'[1]70,03,30,bl'!R89+'[1]70,03,30,bl'!R99+'[1]70,03,30,bl'!R109+'[1]70,03,30,bl'!R119+'[1]70,03,30,bl'!R129+'[1]70,03,30,bl'!R139+'[1]70,03,30,bl'!R149+'[1]70,03,30,bl'!R159+'[1]70,03,30,bl'!R169+'[1]70,03,30,bl'!R180</f>
        <v>0</v>
      </c>
    </row>
    <row r="284" spans="1:12" s="44" customFormat="1" ht="15" customHeight="1">
      <c r="A284" s="269"/>
      <c r="B284" s="195" t="s">
        <v>467</v>
      </c>
      <c r="C284" s="190" t="s">
        <v>468</v>
      </c>
      <c r="D284" s="177">
        <f t="shared" si="55"/>
        <v>0</v>
      </c>
      <c r="E284" s="177">
        <f t="shared" si="55"/>
        <v>6379568</v>
      </c>
      <c r="F284" s="141">
        <f>'[1]70,03,30,bl'!L63+'[1]70,03,30,bl'!L72+'[1]70,03,30,bl'!L81+'[1]70,03,30,bl'!L90+'[1]70,03,30,bl'!L100+'[1]70,03,30,bl'!L110+'[1]70,03,30,bl'!L120+'[1]70,03,30,bl'!L130+'[1]70,03,30,bl'!L140+'[1]70,03,30,bl'!L150+'[1]70,03,30,bl'!L160+'[1]70,03,30,bl'!L170+'[1]70,03,30,bl'!L181</f>
        <v>0</v>
      </c>
      <c r="G284" s="141">
        <f>'[1]70,03,30,bl'!M63+'[1]70,03,30,bl'!M72+'[1]70,03,30,bl'!M81+'[1]70,03,30,bl'!M90+'[1]70,03,30,bl'!M100+'[1]70,03,30,bl'!M110+'[1]70,03,30,bl'!M120+'[1]70,03,30,bl'!M130+'[1]70,03,30,bl'!M140+'[1]70,03,30,bl'!M150+'[1]70,03,30,bl'!M160+'[1]70,03,30,bl'!M170+'[1]70,03,30,bl'!M181</f>
        <v>6379568</v>
      </c>
      <c r="H284" s="141">
        <f>'[1]70,03,30,bl'!N63+'[1]70,03,30,bl'!N72+'[1]70,03,30,bl'!N81+'[1]70,03,30,bl'!N90+'[1]70,03,30,bl'!N100+'[1]70,03,30,bl'!N110+'[1]70,03,30,bl'!N120+'[1]70,03,30,bl'!N130+'[1]70,03,30,bl'!N140+'[1]70,03,30,bl'!N150+'[1]70,03,30,bl'!N160+'[1]70,03,30,bl'!N170+'[1]70,03,30,bl'!N181</f>
        <v>3465565</v>
      </c>
      <c r="I284" s="141">
        <f>'[1]70,03,30,bl'!O63+'[1]70,03,30,bl'!O72+'[1]70,03,30,bl'!O81+'[1]70,03,30,bl'!O90+'[1]70,03,30,bl'!O100+'[1]70,03,30,bl'!O110+'[1]70,03,30,bl'!O120+'[1]70,03,30,bl'!O130+'[1]70,03,30,bl'!O140+'[1]70,03,30,bl'!O150+'[1]70,03,30,bl'!O160+'[1]70,03,30,bl'!O170+'[1]70,03,30,bl'!O181</f>
        <v>3465565</v>
      </c>
      <c r="J284" s="141">
        <f>'[1]70,03,30,bl'!P63+'[1]70,03,30,bl'!P72+'[1]70,03,30,bl'!P81+'[1]70,03,30,bl'!P90+'[1]70,03,30,bl'!P100+'[1]70,03,30,bl'!P110+'[1]70,03,30,bl'!P120+'[1]70,03,30,bl'!P130+'[1]70,03,30,bl'!P140+'[1]70,03,30,bl'!P150+'[1]70,03,30,bl'!P160+'[1]70,03,30,bl'!P170+'[1]70,03,30,bl'!P181</f>
        <v>3465565</v>
      </c>
      <c r="K284" s="141">
        <f>'[1]70,03,30,bl'!Q63+'[1]70,03,30,bl'!Q72+'[1]70,03,30,bl'!Q81+'[1]70,03,30,bl'!Q90+'[1]70,03,30,bl'!Q100+'[1]70,03,30,bl'!Q110+'[1]70,03,30,bl'!Q120+'[1]70,03,30,bl'!Q130+'[1]70,03,30,bl'!Q140+'[1]70,03,30,bl'!Q150+'[1]70,03,30,bl'!Q160+'[1]70,03,30,bl'!Q170+'[1]70,03,30,bl'!Q181</f>
        <v>0</v>
      </c>
      <c r="L284" s="226">
        <f>'[1]70,03,30,bl'!R63+'[1]70,03,30,bl'!R72+'[1]70,03,30,bl'!R81+'[1]70,03,30,bl'!R90+'[1]70,03,30,bl'!R100+'[1]70,03,30,bl'!R110+'[1]70,03,30,bl'!R120+'[1]70,03,30,bl'!R130+'[1]70,03,30,bl'!R140+'[1]70,03,30,bl'!R150+'[1]70,03,30,bl'!R160+'[1]70,03,30,bl'!R170+'[1]70,03,30,bl'!R181</f>
        <v>210</v>
      </c>
    </row>
    <row r="285" spans="1:12" s="44" customFormat="1" ht="33.75" customHeight="1">
      <c r="A285" s="289" t="s">
        <v>516</v>
      </c>
      <c r="B285" s="290"/>
      <c r="C285" s="97" t="s">
        <v>469</v>
      </c>
      <c r="D285" s="194">
        <f>D286+D287+D288</f>
        <v>45943300</v>
      </c>
      <c r="E285" s="194">
        <f t="shared" ref="E285:J285" si="56">E286+E287+E288</f>
        <v>2000</v>
      </c>
      <c r="F285" s="194">
        <f t="shared" si="56"/>
        <v>45943300</v>
      </c>
      <c r="G285" s="194">
        <f t="shared" si="56"/>
        <v>2000</v>
      </c>
      <c r="H285" s="194">
        <f t="shared" si="56"/>
        <v>0</v>
      </c>
      <c r="I285" s="194">
        <f t="shared" si="56"/>
        <v>0</v>
      </c>
      <c r="J285" s="194">
        <f t="shared" si="56"/>
        <v>0</v>
      </c>
      <c r="K285" s="194">
        <f>K286+K287+K288</f>
        <v>0</v>
      </c>
      <c r="L285" s="271">
        <f>L286+L287+L288</f>
        <v>39951</v>
      </c>
    </row>
    <row r="286" spans="1:12" s="44" customFormat="1" ht="15" customHeight="1">
      <c r="A286" s="269"/>
      <c r="B286" s="196" t="s">
        <v>470</v>
      </c>
      <c r="C286" s="190" t="s">
        <v>471</v>
      </c>
      <c r="D286" s="192">
        <f t="shared" ref="D286:E288" si="57">F286</f>
        <v>36747574</v>
      </c>
      <c r="E286" s="192">
        <f t="shared" si="57"/>
        <v>1650</v>
      </c>
      <c r="F286" s="193">
        <f>'[1]70,03,30,bl'!L58+'[1]70,03,30,bl'!L67+'[1]70,03,30,bl'!L76+'[1]70,03,30,bl'!L85+'[1]70,03,30,bl'!L95+'[1]70,03,30,bl'!L105+'[1]70,03,30,bl'!L115+'[1]70,03,30,bl'!L125+'[1]70,03,30,bl'!L135+'[1]70,03,30,bl'!L145+'[1]70,03,30,bl'!L155+'[1]70,03,30,bl'!L165+'[1]70,50 UAT55+.'!L47+'[1]70,03,30,bl'!L176+'[1]70,50T'!L55</f>
        <v>36747574</v>
      </c>
      <c r="G286" s="193">
        <f>'[1]70,03,30,bl'!M58+'[1]70,03,30,bl'!M67+'[1]70,03,30,bl'!M76+'[1]70,03,30,bl'!M85+'[1]70,03,30,bl'!M95+'[1]70,03,30,bl'!M105+'[1]70,03,30,bl'!M115+'[1]70,03,30,bl'!M125+'[1]70,03,30,bl'!M135+'[1]70,03,30,bl'!M145+'[1]70,03,30,bl'!M155+'[1]70,03,30,bl'!M165+'[1]70,50 UAT55+.'!M47+'[1]70,03,30,bl'!M176+'[1]70,50T'!M55</f>
        <v>1650</v>
      </c>
      <c r="H286" s="193">
        <f>'[1]70,03,30,bl'!N58+'[1]70,03,30,bl'!N67+'[1]70,03,30,bl'!N76+'[1]70,03,30,bl'!N85+'[1]70,03,30,bl'!N95+'[1]70,03,30,bl'!N105+'[1]70,03,30,bl'!N115+'[1]70,03,30,bl'!N125+'[1]70,03,30,bl'!N135+'[1]70,03,30,bl'!N145+'[1]70,03,30,bl'!N155+'[1]70,03,30,bl'!N165+'[1]70,50 UAT55+.'!N47+'[1]70,03,30,bl'!N176+'[1]70,50T'!N55</f>
        <v>0</v>
      </c>
      <c r="I286" s="193">
        <f>'[1]70,03,30,bl'!O58+'[1]70,03,30,bl'!O67+'[1]70,03,30,bl'!O76+'[1]70,03,30,bl'!O85+'[1]70,03,30,bl'!O95+'[1]70,03,30,bl'!O105+'[1]70,03,30,bl'!O115+'[1]70,03,30,bl'!O125+'[1]70,03,30,bl'!O135+'[1]70,03,30,bl'!O145+'[1]70,03,30,bl'!O155+'[1]70,03,30,bl'!O165+'[1]70,50 UAT55+.'!O47+'[1]70,03,30,bl'!O176+'[1]70,50T'!O55</f>
        <v>0</v>
      </c>
      <c r="J286" s="193">
        <f>'[1]70,03,30,bl'!P58+'[1]70,03,30,bl'!P67+'[1]70,03,30,bl'!P76+'[1]70,03,30,bl'!P85+'[1]70,03,30,bl'!P95+'[1]70,03,30,bl'!P105+'[1]70,03,30,bl'!P115+'[1]70,03,30,bl'!P125+'[1]70,03,30,bl'!P135+'[1]70,03,30,bl'!P145+'[1]70,03,30,bl'!P155+'[1]70,03,30,bl'!P165+'[1]70,50 UAT55+.'!P47+'[1]70,03,30,bl'!P176+'[1]70,50T'!P55</f>
        <v>0</v>
      </c>
      <c r="K286" s="193">
        <f>'[1]70,03,30,bl'!Q58+'[1]70,03,30,bl'!Q67+'[1]70,03,30,bl'!Q76+'[1]70,03,30,bl'!Q85+'[1]70,03,30,bl'!Q95+'[1]70,03,30,bl'!Q105+'[1]70,03,30,bl'!Q115+'[1]70,03,30,bl'!Q125+'[1]70,03,30,bl'!Q135+'[1]70,03,30,bl'!Q145+'[1]70,03,30,bl'!Q155+'[1]70,03,30,bl'!Q165+'[1]70,50 UAT55+.'!Q47+'[1]70,03,30,bl'!Q176+'[1]70,50T'!Q55</f>
        <v>0</v>
      </c>
      <c r="L286" s="272">
        <f>'[1]70,03,30,bl'!R58+'[1]70,03,30,bl'!R67+'[1]70,03,30,bl'!R76+'[1]70,03,30,bl'!R85+'[1]70,03,30,bl'!R95+'[1]70,03,30,bl'!R105+'[1]70,03,30,bl'!R115+'[1]70,03,30,bl'!R125+'[1]70,03,30,bl'!R135+'[1]70,03,30,bl'!R145+'[1]70,03,30,bl'!R155+'[1]70,03,30,bl'!R165+'[1]70,50 UAT55+.'!R47+'[1]70,03,30,bl'!R176+'[1]70,50T'!R55</f>
        <v>39951</v>
      </c>
    </row>
    <row r="287" spans="1:12" s="44" customFormat="1" ht="15" customHeight="1">
      <c r="A287" s="269"/>
      <c r="B287" s="196" t="s">
        <v>465</v>
      </c>
      <c r="C287" s="190" t="s">
        <v>472</v>
      </c>
      <c r="D287" s="192">
        <f t="shared" si="57"/>
        <v>3414563</v>
      </c>
      <c r="E287" s="192">
        <f t="shared" si="57"/>
        <v>0</v>
      </c>
      <c r="F287" s="193">
        <f>'[1]70,03,30,bl'!L59+'[1]70,03,30,bl'!L68+'[1]70,03,30,bl'!L77+'[1]70,03,30,bl'!L86+'[1]70,03,30,bl'!L96+'[1]70,03,30,bl'!L106+'[1]70,03,30,bl'!L116+'[1]70,03,30,bl'!L126+'[1]70,03,30,bl'!L136+'[1]70,03,30,bl'!L146+'[1]70,03,30,bl'!L156+'[1]70,03,30,bl'!L166+'[1]70,50 UAT55+.'!L48+'[1]70,03,30,bl'!L177</f>
        <v>3414563</v>
      </c>
      <c r="G287" s="193">
        <f>'[1]70,03,30,bl'!M59+'[1]70,03,30,bl'!M68+'[1]70,03,30,bl'!M77+'[1]70,03,30,bl'!M86+'[1]70,03,30,bl'!M96+'[1]70,03,30,bl'!M106+'[1]70,03,30,bl'!M116+'[1]70,03,30,bl'!M126+'[1]70,03,30,bl'!M136+'[1]70,03,30,bl'!M146+'[1]70,03,30,bl'!M156+'[1]70,03,30,bl'!M166+'[1]70,50 UAT55+.'!M48+'[1]70,03,30,bl'!M177</f>
        <v>0</v>
      </c>
      <c r="H287" s="193">
        <f>'[1]70,03,30,bl'!N59+'[1]70,03,30,bl'!N68+'[1]70,03,30,bl'!N77+'[1]70,03,30,bl'!N86+'[1]70,03,30,bl'!N96+'[1]70,03,30,bl'!N106+'[1]70,03,30,bl'!N116+'[1]70,03,30,bl'!N126+'[1]70,03,30,bl'!N136+'[1]70,03,30,bl'!N146+'[1]70,03,30,bl'!N156+'[1]70,03,30,bl'!N166+'[1]70,50 UAT55+.'!N48+'[1]70,03,30,bl'!N177</f>
        <v>0</v>
      </c>
      <c r="I287" s="193">
        <f>'[1]70,03,30,bl'!O59+'[1]70,03,30,bl'!O68+'[1]70,03,30,bl'!O77+'[1]70,03,30,bl'!O86+'[1]70,03,30,bl'!O96+'[1]70,03,30,bl'!O106+'[1]70,03,30,bl'!O116+'[1]70,03,30,bl'!O126+'[1]70,03,30,bl'!O136+'[1]70,03,30,bl'!O146+'[1]70,03,30,bl'!O156+'[1]70,03,30,bl'!O166+'[1]70,50 UAT55+.'!O48+'[1]70,03,30,bl'!O177</f>
        <v>0</v>
      </c>
      <c r="J287" s="193">
        <f>'[1]70,03,30,bl'!P59+'[1]70,03,30,bl'!P68+'[1]70,03,30,bl'!P77+'[1]70,03,30,bl'!P86+'[1]70,03,30,bl'!P96+'[1]70,03,30,bl'!P106+'[1]70,03,30,bl'!P116+'[1]70,03,30,bl'!P126+'[1]70,03,30,bl'!P136+'[1]70,03,30,bl'!P146+'[1]70,03,30,bl'!P156+'[1]70,03,30,bl'!P166+'[1]70,50 UAT55+.'!P48+'[1]70,03,30,bl'!P177</f>
        <v>0</v>
      </c>
      <c r="K287" s="193">
        <f>'[1]70,03,30,bl'!Q59+'[1]70,03,30,bl'!Q68+'[1]70,03,30,bl'!Q77+'[1]70,03,30,bl'!Q86+'[1]70,03,30,bl'!Q96+'[1]70,03,30,bl'!Q106+'[1]70,03,30,bl'!Q116+'[1]70,03,30,bl'!Q126+'[1]70,03,30,bl'!Q136+'[1]70,03,30,bl'!Q146+'[1]70,03,30,bl'!Q156+'[1]70,03,30,bl'!Q166+'[1]70,50 UAT55+.'!Q48+'[1]70,03,30,bl'!Q177</f>
        <v>0</v>
      </c>
      <c r="L287" s="272">
        <f>'[1]70,03,30,bl'!R59+'[1]70,03,30,bl'!R68+'[1]70,03,30,bl'!R77+'[1]70,03,30,bl'!R86+'[1]70,03,30,bl'!R96+'[1]70,03,30,bl'!R106+'[1]70,03,30,bl'!R116+'[1]70,03,30,bl'!R126+'[1]70,03,30,bl'!R136+'[1]70,03,30,bl'!R146+'[1]70,03,30,bl'!R156+'[1]70,03,30,bl'!R166+'[1]70,50 UAT55+.'!R48+'[1]70,03,30,bl'!R177</f>
        <v>0</v>
      </c>
    </row>
    <row r="288" spans="1:12" s="44" customFormat="1" ht="15" customHeight="1">
      <c r="A288" s="269"/>
      <c r="B288" s="196" t="s">
        <v>467</v>
      </c>
      <c r="C288" s="190" t="s">
        <v>473</v>
      </c>
      <c r="D288" s="192">
        <f t="shared" si="57"/>
        <v>5781163</v>
      </c>
      <c r="E288" s="192">
        <f t="shared" si="57"/>
        <v>350</v>
      </c>
      <c r="F288" s="193">
        <f>'[1]70,03,30,bl'!L60+'[1]70,03,30,bl'!L69+'[1]70,03,30,bl'!L78+'[1]70,03,30,bl'!L87+'[1]70,03,30,bl'!L97+'[1]70,03,30,bl'!L107+'[1]70,03,30,bl'!L117+'[1]70,03,30,bl'!L127+'[1]70,03,30,bl'!L137+'[1]70,03,30,bl'!L147+'[1]70,03,30,bl'!L157+'[1]70,03,30,bl'!L167+'[1]70,50 UAT55+.'!L49+'[1]70,03,30,bl'!L178+'[1]70,50T'!L56</f>
        <v>5781163</v>
      </c>
      <c r="G288" s="193">
        <f>'[1]70,03,30,bl'!M60+'[1]70,03,30,bl'!M69+'[1]70,03,30,bl'!M78+'[1]70,03,30,bl'!M87+'[1]70,03,30,bl'!M97+'[1]70,03,30,bl'!M107+'[1]70,03,30,bl'!M117+'[1]70,03,30,bl'!M127+'[1]70,03,30,bl'!M137+'[1]70,03,30,bl'!M147+'[1]70,03,30,bl'!M157+'[1]70,03,30,bl'!M167+'[1]70,50 UAT55+.'!M49+'[1]70,03,30,bl'!M178+'[1]70,50T'!M56</f>
        <v>350</v>
      </c>
      <c r="H288" s="193">
        <f>'[1]70,03,30,bl'!N60+'[1]70,03,30,bl'!N69+'[1]70,03,30,bl'!N78+'[1]70,03,30,bl'!N87+'[1]70,03,30,bl'!N97+'[1]70,03,30,bl'!N107+'[1]70,03,30,bl'!N117+'[1]70,03,30,bl'!N127+'[1]70,03,30,bl'!N137+'[1]70,03,30,bl'!N147+'[1]70,03,30,bl'!N157+'[1]70,03,30,bl'!N167+'[1]70,50 UAT55+.'!N49+'[1]70,03,30,bl'!N178+'[1]70,50T'!N56</f>
        <v>0</v>
      </c>
      <c r="I288" s="193">
        <f>'[1]70,03,30,bl'!O60+'[1]70,03,30,bl'!O69+'[1]70,03,30,bl'!O78+'[1]70,03,30,bl'!O87+'[1]70,03,30,bl'!O97+'[1]70,03,30,bl'!O107+'[1]70,03,30,bl'!O117+'[1]70,03,30,bl'!O127+'[1]70,03,30,bl'!O137+'[1]70,03,30,bl'!O147+'[1]70,03,30,bl'!O157+'[1]70,03,30,bl'!O167+'[1]70,50 UAT55+.'!O49+'[1]70,03,30,bl'!O178+'[1]70,50T'!O56</f>
        <v>0</v>
      </c>
      <c r="J288" s="193">
        <f>'[1]70,03,30,bl'!P60+'[1]70,03,30,bl'!P69+'[1]70,03,30,bl'!P78+'[1]70,03,30,bl'!P87+'[1]70,03,30,bl'!P97+'[1]70,03,30,bl'!P107+'[1]70,03,30,bl'!P117+'[1]70,03,30,bl'!P127+'[1]70,03,30,bl'!P137+'[1]70,03,30,bl'!P147+'[1]70,03,30,bl'!P157+'[1]70,03,30,bl'!P167+'[1]70,50 UAT55+.'!P49+'[1]70,03,30,bl'!P178+'[1]70,50T'!P56</f>
        <v>0</v>
      </c>
      <c r="K288" s="193">
        <f>'[1]70,03,30,bl'!Q60+'[1]70,03,30,bl'!Q69+'[1]70,03,30,bl'!Q78+'[1]70,03,30,bl'!Q87+'[1]70,03,30,bl'!Q97+'[1]70,03,30,bl'!Q107+'[1]70,03,30,bl'!Q117+'[1]70,03,30,bl'!Q127+'[1]70,03,30,bl'!Q137+'[1]70,03,30,bl'!Q147+'[1]70,03,30,bl'!Q157+'[1]70,03,30,bl'!Q167+'[1]70,50 UAT55+.'!Q49+'[1]70,03,30,bl'!Q178+'[1]70,50T'!Q56</f>
        <v>0</v>
      </c>
      <c r="L288" s="272">
        <f>'[1]70,03,30,bl'!R60+'[1]70,03,30,bl'!R69+'[1]70,03,30,bl'!R78+'[1]70,03,30,bl'!R87+'[1]70,03,30,bl'!R97+'[1]70,03,30,bl'!R107+'[1]70,03,30,bl'!R117+'[1]70,03,30,bl'!R127+'[1]70,03,30,bl'!R137+'[1]70,03,30,bl'!R147+'[1]70,03,30,bl'!R157+'[1]70,03,30,bl'!R167+'[1]70,50 UAT55+.'!R49+'[1]70,03,30,bl'!R178+'[1]70,50T'!R56</f>
        <v>0</v>
      </c>
    </row>
    <row r="289" spans="1:12" s="44" customFormat="1" ht="13.5" hidden="1" customHeight="1">
      <c r="A289" s="269"/>
      <c r="B289" s="94"/>
      <c r="C289" s="95"/>
      <c r="D289" s="177"/>
      <c r="E289" s="177"/>
      <c r="F289" s="177"/>
      <c r="G289" s="177"/>
      <c r="H289" s="177"/>
      <c r="I289" s="177"/>
      <c r="J289" s="177"/>
      <c r="K289" s="177"/>
      <c r="L289" s="265"/>
    </row>
    <row r="290" spans="1:12" s="44" customFormat="1" ht="13.5" hidden="1" customHeight="1">
      <c r="A290" s="269"/>
      <c r="B290" s="94"/>
      <c r="C290" s="95"/>
      <c r="D290" s="177"/>
      <c r="E290" s="177"/>
      <c r="F290" s="177"/>
      <c r="G290" s="177"/>
      <c r="H290" s="177"/>
      <c r="I290" s="177"/>
      <c r="J290" s="177"/>
      <c r="K290" s="177"/>
      <c r="L290" s="265"/>
    </row>
    <row r="291" spans="1:12" s="44" customFormat="1" ht="13.5" hidden="1" customHeight="1">
      <c r="A291" s="269"/>
      <c r="B291" s="94"/>
      <c r="C291" s="95"/>
      <c r="D291" s="177"/>
      <c r="E291" s="177"/>
      <c r="F291" s="177"/>
      <c r="G291" s="177"/>
      <c r="H291" s="177"/>
      <c r="I291" s="177"/>
      <c r="J291" s="177"/>
      <c r="K291" s="177"/>
      <c r="L291" s="265"/>
    </row>
    <row r="292" spans="1:12" s="44" customFormat="1" ht="13.5" hidden="1" customHeight="1">
      <c r="A292" s="269"/>
      <c r="B292" s="94"/>
      <c r="C292" s="95"/>
      <c r="D292" s="177"/>
      <c r="E292" s="177"/>
      <c r="F292" s="177"/>
      <c r="G292" s="177"/>
      <c r="H292" s="177"/>
      <c r="I292" s="177"/>
      <c r="J292" s="177"/>
      <c r="K292" s="177"/>
      <c r="L292" s="265"/>
    </row>
    <row r="293" spans="1:12" s="44" customFormat="1" ht="13.5" hidden="1" customHeight="1">
      <c r="A293" s="269"/>
      <c r="B293" s="94"/>
      <c r="C293" s="95"/>
      <c r="D293" s="177"/>
      <c r="E293" s="177"/>
      <c r="F293" s="177"/>
      <c r="G293" s="177"/>
      <c r="H293" s="177"/>
      <c r="I293" s="177"/>
      <c r="J293" s="177"/>
      <c r="K293" s="177"/>
      <c r="L293" s="265"/>
    </row>
    <row r="294" spans="1:12" s="44" customFormat="1" ht="13.5" hidden="1" customHeight="1">
      <c r="A294" s="263"/>
      <c r="B294" s="85"/>
      <c r="C294" s="86"/>
      <c r="D294" s="180"/>
      <c r="E294" s="180"/>
      <c r="F294" s="141"/>
      <c r="G294" s="158"/>
      <c r="H294" s="158"/>
      <c r="I294" s="158"/>
      <c r="J294" s="158"/>
      <c r="K294" s="158"/>
      <c r="L294" s="221"/>
    </row>
    <row r="295" spans="1:12" s="44" customFormat="1" ht="13.5" hidden="1" customHeight="1">
      <c r="A295" s="263"/>
      <c r="B295" s="85"/>
      <c r="C295" s="86"/>
      <c r="D295" s="180"/>
      <c r="E295" s="180"/>
      <c r="F295" s="141"/>
      <c r="G295" s="158"/>
      <c r="H295" s="158"/>
      <c r="I295" s="158"/>
      <c r="J295" s="158"/>
      <c r="K295" s="158"/>
      <c r="L295" s="221"/>
    </row>
    <row r="296" spans="1:12" s="99" customFormat="1" ht="20.100000000000001" customHeight="1">
      <c r="A296" s="273" t="s">
        <v>474</v>
      </c>
      <c r="B296" s="98"/>
      <c r="C296" s="69" t="s">
        <v>475</v>
      </c>
      <c r="D296" s="166">
        <f t="shared" ref="D296:L296" si="58">D297+D307+D311</f>
        <v>50616060</v>
      </c>
      <c r="E296" s="166">
        <f t="shared" si="58"/>
        <v>45883895</v>
      </c>
      <c r="F296" s="166">
        <f t="shared" si="58"/>
        <v>50616060</v>
      </c>
      <c r="G296" s="166">
        <f t="shared" si="58"/>
        <v>45883895</v>
      </c>
      <c r="H296" s="166">
        <f t="shared" si="58"/>
        <v>44451650</v>
      </c>
      <c r="I296" s="166">
        <f t="shared" si="58"/>
        <v>44451650</v>
      </c>
      <c r="J296" s="166">
        <f>J297+J307+J311</f>
        <v>44451650</v>
      </c>
      <c r="K296" s="166">
        <f>K297+K307+K311</f>
        <v>0</v>
      </c>
      <c r="L296" s="250">
        <f t="shared" si="58"/>
        <v>9000250</v>
      </c>
    </row>
    <row r="297" spans="1:12" s="99" customFormat="1" ht="20.100000000000001" customHeight="1">
      <c r="A297" s="274" t="s">
        <v>476</v>
      </c>
      <c r="B297" s="100"/>
      <c r="C297" s="101">
        <v>71</v>
      </c>
      <c r="D297" s="166">
        <f t="shared" ref="D297:L297" si="59">D298+D303+D305</f>
        <v>50616060</v>
      </c>
      <c r="E297" s="166">
        <f t="shared" si="59"/>
        <v>45883895</v>
      </c>
      <c r="F297" s="166">
        <f t="shared" si="59"/>
        <v>50616060</v>
      </c>
      <c r="G297" s="166">
        <f t="shared" si="59"/>
        <v>45883895</v>
      </c>
      <c r="H297" s="166">
        <f t="shared" si="59"/>
        <v>44451650</v>
      </c>
      <c r="I297" s="166">
        <f t="shared" si="59"/>
        <v>44451650</v>
      </c>
      <c r="J297" s="166">
        <f t="shared" si="59"/>
        <v>44451650</v>
      </c>
      <c r="K297" s="166">
        <f t="shared" si="59"/>
        <v>0</v>
      </c>
      <c r="L297" s="250">
        <f t="shared" si="59"/>
        <v>9000250</v>
      </c>
    </row>
    <row r="298" spans="1:12" s="99" customFormat="1" ht="20.100000000000001" customHeight="1">
      <c r="A298" s="275" t="s">
        <v>477</v>
      </c>
      <c r="B298" s="102"/>
      <c r="C298" s="103" t="s">
        <v>478</v>
      </c>
      <c r="D298" s="139">
        <f>D299+D300+D301+D302</f>
        <v>50616060</v>
      </c>
      <c r="E298" s="139">
        <f t="shared" ref="E298:L298" si="60">E299+E300+E301+E302</f>
        <v>45883895</v>
      </c>
      <c r="F298" s="139">
        <f t="shared" si="60"/>
        <v>50616060</v>
      </c>
      <c r="G298" s="139">
        <f t="shared" si="60"/>
        <v>45883895</v>
      </c>
      <c r="H298" s="139">
        <f t="shared" si="60"/>
        <v>44451650</v>
      </c>
      <c r="I298" s="139">
        <f t="shared" si="60"/>
        <v>44451650</v>
      </c>
      <c r="J298" s="139">
        <f t="shared" si="60"/>
        <v>44451650</v>
      </c>
      <c r="K298" s="139">
        <f>K299+K300+K301+K302</f>
        <v>0</v>
      </c>
      <c r="L298" s="218">
        <f t="shared" si="60"/>
        <v>9000250</v>
      </c>
    </row>
    <row r="299" spans="1:12" s="99" customFormat="1" ht="20.100000000000001" customHeight="1">
      <c r="A299" s="276"/>
      <c r="B299" s="104" t="s">
        <v>479</v>
      </c>
      <c r="C299" s="105" t="s">
        <v>480</v>
      </c>
      <c r="D299" s="181">
        <f t="shared" ref="D299:E302" si="61">F299</f>
        <v>14204000</v>
      </c>
      <c r="E299" s="181">
        <f t="shared" si="61"/>
        <v>17007555</v>
      </c>
      <c r="F299" s="141">
        <f>'[1]70,06'!L23+'[1]70,50T'!L60+'[1]70,05,01'!L30</f>
        <v>14204000</v>
      </c>
      <c r="G299" s="141">
        <f>'[1]70,06'!M23+'[1]70,50T'!M60+'[1]70,05,01'!M30</f>
        <v>17007555</v>
      </c>
      <c r="H299" s="141">
        <f>'[1]70,06'!N23+'[1]70,50T'!N60+'[1]70,05,01'!N30</f>
        <v>16731503</v>
      </c>
      <c r="I299" s="141">
        <f>'[1]70,06'!O23+'[1]70,50T'!O60+'[1]70,05,01'!O30</f>
        <v>16731503</v>
      </c>
      <c r="J299" s="141">
        <f>'[1]70,06'!P23+'[1]70,50T'!P60+'[1]70,05,01'!P30</f>
        <v>16731503</v>
      </c>
      <c r="K299" s="141">
        <f>'[1]70,06'!Q23+'[1]70,50T'!Q60+'[1]70,05,01'!Q30</f>
        <v>0</v>
      </c>
      <c r="L299" s="226">
        <f>'[1]70,06'!R23+'[1]70,50T'!R60+'[1]70,05,01'!R30</f>
        <v>2548056</v>
      </c>
    </row>
    <row r="300" spans="1:12" s="99" customFormat="1" ht="20.100000000000001" customHeight="1">
      <c r="A300" s="277"/>
      <c r="B300" s="106" t="s">
        <v>481</v>
      </c>
      <c r="C300" s="105" t="s">
        <v>482</v>
      </c>
      <c r="D300" s="181">
        <f t="shared" si="61"/>
        <v>6476720</v>
      </c>
      <c r="E300" s="181">
        <f t="shared" si="61"/>
        <v>1034600</v>
      </c>
      <c r="F300" s="141">
        <f>'[1]70,50T'!L61+'[1]70,06'!L24</f>
        <v>6476720</v>
      </c>
      <c r="G300" s="141">
        <f>'[1]70,50T'!M61+'[1]70,06'!M24</f>
        <v>1034600</v>
      </c>
      <c r="H300" s="141">
        <f>'[1]70,50T'!N61+'[1]70,06'!N24</f>
        <v>978383</v>
      </c>
      <c r="I300" s="141">
        <f>'[1]70,50T'!O61+'[1]70,06'!O24</f>
        <v>978383</v>
      </c>
      <c r="J300" s="141">
        <f>'[1]70,50T'!P61+'[1]70,06'!P24</f>
        <v>978383</v>
      </c>
      <c r="K300" s="141">
        <f>'[1]70,50T'!Q61+'[1]70,06'!Q24</f>
        <v>0</v>
      </c>
      <c r="L300" s="226">
        <f>'[1]70,50T'!R61+'[1]70,06'!R24+'[1]70,05,01'!R31</f>
        <v>839251</v>
      </c>
    </row>
    <row r="301" spans="1:12" s="99" customFormat="1" ht="20.100000000000001" customHeight="1">
      <c r="A301" s="276"/>
      <c r="B301" s="107" t="s">
        <v>483</v>
      </c>
      <c r="C301" s="105" t="s">
        <v>484</v>
      </c>
      <c r="D301" s="181">
        <f t="shared" si="61"/>
        <v>0</v>
      </c>
      <c r="E301" s="181">
        <f t="shared" si="61"/>
        <v>0</v>
      </c>
      <c r="F301" s="141">
        <f>'[1]70,50T'!L62</f>
        <v>0</v>
      </c>
      <c r="G301" s="141">
        <f>'[1]70,50T'!M62</f>
        <v>0</v>
      </c>
      <c r="H301" s="141">
        <f>'[1]70,50T'!N62</f>
        <v>0</v>
      </c>
      <c r="I301" s="141">
        <f>'[1]70,50T'!O62</f>
        <v>0</v>
      </c>
      <c r="J301" s="141">
        <f>'[1]70,50T'!P62</f>
        <v>0</v>
      </c>
      <c r="K301" s="141">
        <f>'[1]70,50T'!Q62</f>
        <v>0</v>
      </c>
      <c r="L301" s="226">
        <f>'[1]70,50T'!R62</f>
        <v>47789</v>
      </c>
    </row>
    <row r="302" spans="1:12" s="99" customFormat="1" ht="20.100000000000001" customHeight="1">
      <c r="A302" s="276"/>
      <c r="B302" s="107" t="s">
        <v>485</v>
      </c>
      <c r="C302" s="105" t="s">
        <v>486</v>
      </c>
      <c r="D302" s="181">
        <f t="shared" si="61"/>
        <v>29935340</v>
      </c>
      <c r="E302" s="181">
        <f t="shared" si="61"/>
        <v>27841740</v>
      </c>
      <c r="F302" s="141">
        <f>'[1]70,05,01'!L32+'[1]70,06'!L25+'[1]70,50T'!L63+'[1]70,50 UAT55+.'!L59+'[1]70,50 UAT55+.'!L65</f>
        <v>29935340</v>
      </c>
      <c r="G302" s="141">
        <f>'[1]70,05,01'!M32+'[1]70,06'!M25+'[1]70,50T'!M63+'[1]70,50 UAT55+.'!M59+'[1]70,50 UAT55+.'!M65</f>
        <v>27841740</v>
      </c>
      <c r="H302" s="141">
        <f>'[1]70,05,01'!N32+'[1]70,06'!N25+'[1]70,50T'!N63+'[1]70,50 UAT55+.'!N59+'[1]70,50 UAT55+.'!N65</f>
        <v>26741764</v>
      </c>
      <c r="I302" s="141">
        <f>'[1]70,05,01'!O32+'[1]70,06'!O25+'[1]70,50T'!O63+'[1]70,50 UAT55+.'!O59+'[1]70,50 UAT55+.'!O65</f>
        <v>26741764</v>
      </c>
      <c r="J302" s="141">
        <f>'[1]70,05,01'!P32+'[1]70,06'!P25+'[1]70,50T'!P63+'[1]70,50 UAT55+.'!P59+'[1]70,50 UAT55+.'!P65</f>
        <v>26741764</v>
      </c>
      <c r="K302" s="141">
        <f>'[1]70,05,01'!Q32+'[1]70,06'!Q25+'[1]70,50T'!Q63+'[1]70,50 UAT55+.'!Q59+'[1]70,50 UAT55+.'!Q65</f>
        <v>0</v>
      </c>
      <c r="L302" s="226">
        <f>'[1]70,05,01'!R32+'[1]70,06'!R25+'[1]70,50T'!R63+'[1]70,50 UAT55+.'!R59+'[1]70,50 UAT55+.'!R65</f>
        <v>5565154</v>
      </c>
    </row>
    <row r="303" spans="1:12" s="44" customFormat="1" ht="15" hidden="1">
      <c r="A303" s="222" t="s">
        <v>487</v>
      </c>
      <c r="B303" s="70"/>
      <c r="C303" s="108" t="s">
        <v>488</v>
      </c>
      <c r="D303" s="182">
        <f>F303</f>
        <v>0</v>
      </c>
      <c r="E303" s="182"/>
      <c r="F303" s="166">
        <f t="shared" ref="F303:L303" si="62">F304</f>
        <v>0</v>
      </c>
      <c r="G303" s="166">
        <f t="shared" si="62"/>
        <v>0</v>
      </c>
      <c r="H303" s="166">
        <f t="shared" si="62"/>
        <v>0</v>
      </c>
      <c r="I303" s="166">
        <f t="shared" si="62"/>
        <v>0</v>
      </c>
      <c r="J303" s="166">
        <f t="shared" si="62"/>
        <v>0</v>
      </c>
      <c r="K303" s="166">
        <f t="shared" si="62"/>
        <v>0</v>
      </c>
      <c r="L303" s="250">
        <f t="shared" si="62"/>
        <v>0</v>
      </c>
    </row>
    <row r="304" spans="1:12" s="44" customFormat="1" ht="15" hidden="1">
      <c r="A304" s="223"/>
      <c r="B304" s="40" t="s">
        <v>489</v>
      </c>
      <c r="C304" s="43" t="s">
        <v>490</v>
      </c>
      <c r="D304" s="181">
        <f>F304</f>
        <v>0</v>
      </c>
      <c r="E304" s="181"/>
      <c r="F304" s="141"/>
      <c r="G304" s="158"/>
      <c r="H304" s="158"/>
      <c r="I304" s="158"/>
      <c r="J304" s="158"/>
      <c r="K304" s="158">
        <f>H304-J304</f>
        <v>0</v>
      </c>
      <c r="L304" s="221"/>
    </row>
    <row r="305" spans="1:12" s="44" customFormat="1" ht="15" hidden="1">
      <c r="A305" s="222" t="s">
        <v>491</v>
      </c>
      <c r="B305" s="28"/>
      <c r="C305" s="109" t="s">
        <v>492</v>
      </c>
      <c r="D305" s="183"/>
      <c r="E305" s="183"/>
      <c r="F305" s="139"/>
      <c r="G305" s="139"/>
      <c r="H305" s="139"/>
      <c r="I305" s="139"/>
      <c r="J305" s="139"/>
      <c r="K305" s="139"/>
      <c r="L305" s="218"/>
    </row>
    <row r="306" spans="1:12" s="44" customFormat="1" ht="15" hidden="1">
      <c r="A306" s="223"/>
      <c r="B306" s="30"/>
      <c r="C306" s="31"/>
      <c r="D306" s="140"/>
      <c r="E306" s="140"/>
      <c r="F306" s="141"/>
      <c r="G306" s="163"/>
      <c r="H306" s="163"/>
      <c r="I306" s="163"/>
      <c r="J306" s="163"/>
      <c r="K306" s="158">
        <f>H306-J306</f>
        <v>0</v>
      </c>
      <c r="L306" s="220"/>
    </row>
    <row r="307" spans="1:12" s="44" customFormat="1" ht="15" hidden="1">
      <c r="A307" s="278" t="s">
        <v>493</v>
      </c>
      <c r="B307" s="58"/>
      <c r="C307" s="110">
        <v>72</v>
      </c>
      <c r="D307" s="184"/>
      <c r="E307" s="184"/>
      <c r="F307" s="152">
        <f t="shared" ref="F307:L308" si="63">F308</f>
        <v>0</v>
      </c>
      <c r="G307" s="152">
        <f t="shared" si="63"/>
        <v>0</v>
      </c>
      <c r="H307" s="152">
        <f t="shared" si="63"/>
        <v>0</v>
      </c>
      <c r="I307" s="152">
        <f t="shared" si="63"/>
        <v>0</v>
      </c>
      <c r="J307" s="152">
        <f t="shared" si="63"/>
        <v>0</v>
      </c>
      <c r="K307" s="152">
        <f t="shared" si="63"/>
        <v>0</v>
      </c>
      <c r="L307" s="236">
        <f t="shared" si="63"/>
        <v>0</v>
      </c>
    </row>
    <row r="308" spans="1:12" s="44" customFormat="1" ht="15" hidden="1">
      <c r="A308" s="279" t="s">
        <v>494</v>
      </c>
      <c r="B308" s="111"/>
      <c r="C308" s="109" t="s">
        <v>495</v>
      </c>
      <c r="D308" s="183"/>
      <c r="E308" s="183"/>
      <c r="F308" s="139">
        <f t="shared" si="63"/>
        <v>0</v>
      </c>
      <c r="G308" s="139">
        <f t="shared" si="63"/>
        <v>0</v>
      </c>
      <c r="H308" s="139">
        <f t="shared" si="63"/>
        <v>0</v>
      </c>
      <c r="I308" s="139">
        <f t="shared" si="63"/>
        <v>0</v>
      </c>
      <c r="J308" s="139">
        <f t="shared" si="63"/>
        <v>0</v>
      </c>
      <c r="K308" s="139">
        <f t="shared" si="63"/>
        <v>0</v>
      </c>
      <c r="L308" s="218">
        <f t="shared" si="63"/>
        <v>0</v>
      </c>
    </row>
    <row r="309" spans="1:12" s="44" customFormat="1" ht="15" hidden="1">
      <c r="A309" s="280"/>
      <c r="B309" s="40" t="s">
        <v>496</v>
      </c>
      <c r="C309" s="31" t="s">
        <v>497</v>
      </c>
      <c r="D309" s="140"/>
      <c r="E309" s="140"/>
      <c r="F309" s="141"/>
      <c r="G309" s="158"/>
      <c r="H309" s="158"/>
      <c r="I309" s="158"/>
      <c r="J309" s="158"/>
      <c r="K309" s="158">
        <f>H309-J309</f>
        <v>0</v>
      </c>
      <c r="L309" s="221"/>
    </row>
    <row r="310" spans="1:12" s="44" customFormat="1" ht="15" hidden="1">
      <c r="A310" s="280"/>
      <c r="B310" s="40"/>
      <c r="C310" s="31"/>
      <c r="D310" s="140"/>
      <c r="E310" s="140"/>
      <c r="F310" s="141"/>
      <c r="G310" s="163"/>
      <c r="H310" s="163"/>
      <c r="I310" s="163"/>
      <c r="J310" s="163"/>
      <c r="K310" s="158">
        <f>H310-J310</f>
        <v>0</v>
      </c>
      <c r="L310" s="220"/>
    </row>
    <row r="311" spans="1:12" s="44" customFormat="1" ht="15" hidden="1">
      <c r="A311" s="281" t="s">
        <v>498</v>
      </c>
      <c r="B311" s="113"/>
      <c r="C311" s="114">
        <v>75</v>
      </c>
      <c r="D311" s="185"/>
      <c r="E311" s="185"/>
      <c r="F311" s="152">
        <f>H311+I311+J311+K311</f>
        <v>0</v>
      </c>
      <c r="G311" s="186"/>
      <c r="H311" s="186"/>
      <c r="I311" s="186"/>
      <c r="J311" s="186"/>
      <c r="K311" s="158">
        <f>H311-J311</f>
        <v>0</v>
      </c>
      <c r="L311" s="282"/>
    </row>
    <row r="312" spans="1:12" s="44" customFormat="1" ht="15" hidden="1">
      <c r="A312" s="280"/>
      <c r="B312" s="112"/>
      <c r="C312" s="61"/>
      <c r="D312" s="157"/>
      <c r="E312" s="157"/>
      <c r="F312" s="141"/>
      <c r="G312" s="163"/>
      <c r="H312" s="163"/>
      <c r="I312" s="163"/>
      <c r="J312" s="163"/>
      <c r="K312" s="158">
        <f>H312-J312</f>
        <v>0</v>
      </c>
      <c r="L312" s="220"/>
    </row>
    <row r="313" spans="1:12" s="44" customFormat="1" ht="35.25" customHeight="1">
      <c r="A313" s="295" t="s">
        <v>335</v>
      </c>
      <c r="B313" s="296"/>
      <c r="C313" s="68" t="s">
        <v>336</v>
      </c>
      <c r="D313" s="165"/>
      <c r="E313" s="165"/>
      <c r="F313" s="166">
        <f t="shared" ref="F313:L314" si="64">F314</f>
        <v>0</v>
      </c>
      <c r="G313" s="166">
        <f t="shared" si="64"/>
        <v>0</v>
      </c>
      <c r="H313" s="166">
        <f t="shared" si="64"/>
        <v>-11829</v>
      </c>
      <c r="I313" s="166">
        <f t="shared" si="64"/>
        <v>-11829</v>
      </c>
      <c r="J313" s="166">
        <f t="shared" si="64"/>
        <v>-11829</v>
      </c>
      <c r="K313" s="166">
        <f t="shared" si="64"/>
        <v>0</v>
      </c>
      <c r="L313" s="250">
        <f t="shared" si="64"/>
        <v>0</v>
      </c>
    </row>
    <row r="314" spans="1:12" s="44" customFormat="1" ht="26.25" customHeight="1">
      <c r="A314" s="291" t="s">
        <v>517</v>
      </c>
      <c r="B314" s="292"/>
      <c r="C314" s="199" t="s">
        <v>338</v>
      </c>
      <c r="D314" s="153"/>
      <c r="E314" s="153"/>
      <c r="F314" s="158">
        <f t="shared" si="64"/>
        <v>0</v>
      </c>
      <c r="G314" s="158">
        <f t="shared" si="64"/>
        <v>0</v>
      </c>
      <c r="H314" s="158">
        <f>H315</f>
        <v>-11829</v>
      </c>
      <c r="I314" s="158">
        <f t="shared" si="64"/>
        <v>-11829</v>
      </c>
      <c r="J314" s="158">
        <f t="shared" si="64"/>
        <v>-11829</v>
      </c>
      <c r="K314" s="158"/>
      <c r="L314" s="221"/>
    </row>
    <row r="315" spans="1:12" s="44" customFormat="1" ht="27" customHeight="1" thickBot="1">
      <c r="A315" s="283"/>
      <c r="B315" s="284" t="s">
        <v>518</v>
      </c>
      <c r="C315" s="285" t="s">
        <v>519</v>
      </c>
      <c r="D315" s="286"/>
      <c r="E315" s="286"/>
      <c r="F315" s="287">
        <f>'[1]70,06'!L27+'[1]70,50T'!L66</f>
        <v>0</v>
      </c>
      <c r="G315" s="287">
        <f>'[1]70,06'!M27+'[1]70,50T'!M66</f>
        <v>0</v>
      </c>
      <c r="H315" s="287">
        <f>'[1]70,06'!N27+'[1]70,50T'!N66</f>
        <v>-11829</v>
      </c>
      <c r="I315" s="287">
        <f>'[1]70,06'!O27+'[1]70,50T'!O66</f>
        <v>-11829</v>
      </c>
      <c r="J315" s="287">
        <f>'[1]70,06'!P27+'[1]70,50T'!P66</f>
        <v>-11829</v>
      </c>
      <c r="K315" s="287">
        <f>'[1]70,06'!R27+'[1]70,50T'!Q66</f>
        <v>0</v>
      </c>
      <c r="L315" s="288"/>
    </row>
    <row r="316" spans="1:12">
      <c r="A316" s="197"/>
      <c r="B316" s="198"/>
    </row>
    <row r="317" spans="1:12">
      <c r="A317" s="115"/>
      <c r="B317" s="116"/>
    </row>
    <row r="318" spans="1:12">
      <c r="A318" s="7"/>
      <c r="B318" s="117" t="s">
        <v>499</v>
      </c>
      <c r="C318" s="7"/>
      <c r="D318" s="7"/>
      <c r="E318" s="7"/>
      <c r="F318" s="7" t="s">
        <v>500</v>
      </c>
      <c r="G318" s="7"/>
      <c r="H318" s="7"/>
      <c r="I318" s="7"/>
      <c r="J318" s="7" t="s">
        <v>501</v>
      </c>
      <c r="K318" s="7"/>
    </row>
    <row r="319" spans="1:12">
      <c r="A319" s="297" t="s">
        <v>502</v>
      </c>
      <c r="B319" s="297"/>
      <c r="C319" s="7"/>
      <c r="D319" s="7"/>
      <c r="E319" s="7"/>
      <c r="F319" s="7" t="s">
        <v>503</v>
      </c>
      <c r="G319" s="7"/>
      <c r="H319" s="118"/>
      <c r="I319" s="7"/>
      <c r="J319" s="7" t="s">
        <v>504</v>
      </c>
      <c r="K319" s="7"/>
    </row>
    <row r="320" spans="1:12">
      <c r="A320" s="298"/>
      <c r="B320" s="298"/>
    </row>
  </sheetData>
  <mergeCells count="52">
    <mergeCell ref="A49:B49"/>
    <mergeCell ref="A1:B1"/>
    <mergeCell ref="A2:B2"/>
    <mergeCell ref="B4:K4"/>
    <mergeCell ref="B5:K5"/>
    <mergeCell ref="A9:B9"/>
    <mergeCell ref="A10:B10"/>
    <mergeCell ref="A11:B11"/>
    <mergeCell ref="A12:B12"/>
    <mergeCell ref="A13:B13"/>
    <mergeCell ref="A14:B14"/>
    <mergeCell ref="A185:B185"/>
    <mergeCell ref="A80:B80"/>
    <mergeCell ref="A81:B81"/>
    <mergeCell ref="A89:B89"/>
    <mergeCell ref="A98:B98"/>
    <mergeCell ref="A133:B133"/>
    <mergeCell ref="A134:B134"/>
    <mergeCell ref="A158:B158"/>
    <mergeCell ref="A161:B161"/>
    <mergeCell ref="A162:B162"/>
    <mergeCell ref="A171:B171"/>
    <mergeCell ref="A184:B184"/>
    <mergeCell ref="A239:B239"/>
    <mergeCell ref="A243:B243"/>
    <mergeCell ref="A186:B186"/>
    <mergeCell ref="A189:B189"/>
    <mergeCell ref="A190:B190"/>
    <mergeCell ref="A202:B202"/>
    <mergeCell ref="A215:B215"/>
    <mergeCell ref="A216:B216"/>
    <mergeCell ref="A319:B319"/>
    <mergeCell ref="A320:B320"/>
    <mergeCell ref="A100:B100"/>
    <mergeCell ref="A174:B174"/>
    <mergeCell ref="A221:B221"/>
    <mergeCell ref="A281:B281"/>
    <mergeCell ref="A247:B247"/>
    <mergeCell ref="A251:B251"/>
    <mergeCell ref="A255:B255"/>
    <mergeCell ref="A259:B259"/>
    <mergeCell ref="A263:B263"/>
    <mergeCell ref="A267:B267"/>
    <mergeCell ref="A226:B226"/>
    <mergeCell ref="A227:B227"/>
    <mergeCell ref="A231:B231"/>
    <mergeCell ref="A235:B235"/>
    <mergeCell ref="A285:B285"/>
    <mergeCell ref="A314:B314"/>
    <mergeCell ref="A271:B271"/>
    <mergeCell ref="A276:B276"/>
    <mergeCell ref="A313:B313"/>
  </mergeCells>
  <pageMargins left="0.51181102362204722" right="0.31496062992125984" top="0.70866141732283472" bottom="0.62992125984251968" header="0.31496062992125984" footer="0.31496062992125984"/>
  <pageSetup paperSize="9" scale="75" fitToHeight="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Mirela Tatar-Sinca</cp:lastModifiedBy>
  <cp:lastPrinted>2026-05-08T09:50:51Z</cp:lastPrinted>
  <dcterms:created xsi:type="dcterms:W3CDTF">2026-03-09T07:10:25Z</dcterms:created>
  <dcterms:modified xsi:type="dcterms:W3CDTF">2026-06-08T07:54:36Z</dcterms:modified>
</cp:coreProperties>
</file>