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SEPTEMBRIE 2020" sheetId="1" r:id="rId1"/>
  </sheets>
  <externalReferences>
    <externalReference r:id="rId4"/>
  </externalReferences>
  <definedNames>
    <definedName name="_xlnm.Print_Area" localSheetId="0">'SEPTEMBRIE 2020'!$A$1:$H$527</definedName>
    <definedName name="_xlnm.Print_Titles" localSheetId="0">'SEPTEMBRIE 2020'!$5:$7</definedName>
  </definedNames>
  <calcPr fullCalcOnLoad="1"/>
</workbook>
</file>

<file path=xl/sharedStrings.xml><?xml version="1.0" encoding="utf-8"?>
<sst xmlns="http://schemas.openxmlformats.org/spreadsheetml/2006/main" count="936" uniqueCount="464">
  <si>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</si>
  <si>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</si>
  <si>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</si>
  <si>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</si>
  <si>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</si>
  <si>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</si>
  <si>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</si>
  <si>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</si>
  <si>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</si>
  <si>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</si>
  <si>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</si>
  <si>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</si>
  <si>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</si>
  <si>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</si>
  <si>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</si>
  <si>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</si>
  <si>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</si>
  <si>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</si>
  <si>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</si>
  <si>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</si>
  <si>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</si>
  <si>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</si>
  <si>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</si>
  <si>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</si>
  <si>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</si>
  <si>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</si>
  <si>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</si>
  <si>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</si>
  <si>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</si>
  <si>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</si>
  <si>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</si>
  <si>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</si>
  <si>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</si>
  <si>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</si>
  <si>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</si>
  <si>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</si>
  <si>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</si>
  <si>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</si>
  <si>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</si>
  <si>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</si>
  <si>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</si>
  <si>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</si>
  <si>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</si>
  <si>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</si>
  <si>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</si>
  <si>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</si>
  <si>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</si>
  <si>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</si>
  <si>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</si>
  <si>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</si>
  <si>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</si>
  <si>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</si>
  <si>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</si>
  <si>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</si>
  <si>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</si>
  <si>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</si>
  <si>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</si>
  <si>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</si>
  <si>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</si>
  <si>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</si>
  <si>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</si>
  <si>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</si>
  <si>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</si>
  <si>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</si>
  <si>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</si>
  <si>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</si>
  <si>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</si>
  <si>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</si>
  <si>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</si>
  <si>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</si>
  <si>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</si>
  <si>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</si>
  <si>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</si>
  <si>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</si>
  <si>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</si>
  <si>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</si>
  <si>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</si>
  <si>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</si>
  <si>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</si>
  <si>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</si>
  <si>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</si>
  <si>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</si>
  <si>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</si>
  <si>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</si>
  <si>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</si>
  <si>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</si>
  <si>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</si>
  <si>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</si>
  <si>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</si>
  <si>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</si>
  <si>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</si>
  <si>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</si>
  <si>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</si>
  <si>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</si>
  <si>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</si>
  <si>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</si>
  <si>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</si>
  <si>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</si>
  <si>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</si>
  <si>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</si>
  <si>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</si>
  <si>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</si>
  <si>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</si>
  <si>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</si>
  <si>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</si>
  <si>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</si>
  <si>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</si>
  <si>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</si>
  <si>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</si>
  <si>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</si>
  <si>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</si>
  <si>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</si>
  <si>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</si>
  <si>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</si>
  <si>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</si>
  <si>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</si>
  <si>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</si>
  <si>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</si>
  <si>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</si>
  <si>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</si>
  <si>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</si>
  <si>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</si>
  <si>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</si>
  <si>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</si>
  <si>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</si>
  <si>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</si>
  <si>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</si>
  <si>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</si>
  <si>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</si>
  <si>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</si>
  <si>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</si>
  <si>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</si>
  <si>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</si>
  <si>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</si>
  <si>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</si>
  <si>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</si>
  <si>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</si>
  <si>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</si>
  <si>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</si>
  <si>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</si>
  <si>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</si>
  <si>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</si>
  <si>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</si>
  <si>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</si>
  <si>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</si>
  <si>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</si>
  <si>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</si>
  <si>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</si>
  <si>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</si>
  <si>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</si>
  <si>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</si>
  <si>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</si>
  <si>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</si>
  <si>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</si>
  <si>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</si>
  <si>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</si>
  <si>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</si>
  <si>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</si>
  <si>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</si>
  <si>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</si>
  <si>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</si>
  <si>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</si>
  <si>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</si>
  <si>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</si>
  <si>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</si>
  <si>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</si>
  <si>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</si>
  <si>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</si>
  <si>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</si>
  <si>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</si>
  <si>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</si>
  <si>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</si>
  <si>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</si>
  <si>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</si>
  <si>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</si>
  <si>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</si>
  <si>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</si>
  <si>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</si>
  <si>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</si>
  <si>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</si>
  <si>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</si>
  <si>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</si>
  <si>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</si>
  <si>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</si>
  <si>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</si>
  <si>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</si>
  <si>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</si>
  <si>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</si>
  <si>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</si>
  <si>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</si>
  <si>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</si>
  <si>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</si>
  <si>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</si>
  <si>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</si>
  <si>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</si>
  <si>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</si>
  <si>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</si>
  <si>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</si>
  <si>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</si>
  <si>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</si>
  <si>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</si>
  <si>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</si>
  <si>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</si>
  <si>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</si>
  <si>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</si>
  <si>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</si>
  <si>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</si>
  <si>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</si>
  <si>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</si>
  <si>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</si>
  <si>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</si>
  <si>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</si>
  <si>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</si>
  <si>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</si>
  <si>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</si>
  <si>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</si>
  <si>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</si>
  <si>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</si>
  <si>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</si>
  <si>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</si>
  <si>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</si>
  <si>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</si>
  <si>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</si>
  <si>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</si>
  <si>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</si>
  <si>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</si>
  <si>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</si>
  <si>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</si>
  <si>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</si>
  <si>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</si>
  <si>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</si>
  <si>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</si>
  <si>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</si>
  <si>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</si>
  <si>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</si>
  <si>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</si>
  <si>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</si>
  <si>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</si>
  <si>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</si>
  <si>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</si>
  <si>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</si>
  <si>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</si>
  <si>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</si>
  <si>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</si>
  <si>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</si>
  <si>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</si>
  <si>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</si>
  <si>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</si>
  <si>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</si>
  <si>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</si>
  <si>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</si>
  <si>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</si>
  <si>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</si>
  <si>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</si>
  <si>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</si>
  <si>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</si>
  <si>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</si>
  <si>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</si>
  <si>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</si>
  <si>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</si>
  <si>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</si>
  <si>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</si>
  <si>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</si>
  <si>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</si>
  <si>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</si>
  <si>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</si>
  <si>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</si>
  <si>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</si>
  <si>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</si>
  <si>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</si>
  <si>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</si>
  <si>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</si>
  <si>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</si>
  <si>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</si>
  <si>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</si>
  <si>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</si>
  <si>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</si>
  <si>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</si>
  <si>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</si>
  <si>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</si>
  <si>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</si>
  <si>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</si>
  <si>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</si>
  <si>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</si>
  <si>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</si>
  <si>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</si>
  <si>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</si>
  <si>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</si>
  <si>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</si>
  <si>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</si>
  <si>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Subventii pentru acordarea trusoului pentru nou-nascuti</t>
  </si>
  <si>
    <t>42.02.36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</si>
  <si>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</si>
  <si>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</si>
  <si>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</si>
  <si>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</si>
  <si>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</si>
  <si>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</si>
  <si>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</si>
  <si>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</si>
  <si>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</si>
  <si>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</si>
  <si>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</si>
  <si>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</si>
  <si>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</si>
  <si>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</si>
  <si>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</si>
  <si>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</si>
  <si>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</si>
  <si>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</si>
  <si>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</si>
  <si>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</si>
  <si>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</si>
  <si>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</si>
  <si>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</si>
  <si>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</si>
  <si>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</si>
  <si>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</si>
  <si>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</si>
  <si>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</si>
  <si>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</si>
  <si>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</si>
  <si>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</si>
  <si>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</si>
  <si>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</si>
  <si>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</si>
  <si>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</si>
  <si>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</si>
  <si>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</si>
  <si>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</si>
  <si>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</si>
  <si>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</si>
  <si>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</si>
  <si>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</si>
  <si>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</si>
  <si>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</si>
  <si>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</si>
  <si>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</si>
  <si>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</si>
  <si>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</si>
  <si>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</si>
  <si>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</si>
  <si>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</si>
  <si>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</si>
  <si>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</si>
  <si>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</si>
  <si>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</si>
  <si>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</si>
  <si>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</si>
  <si>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</si>
  <si>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</si>
  <si>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</si>
  <si>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</si>
  <si>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</si>
  <si>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</si>
  <si>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</si>
  <si>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</si>
  <si>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</si>
  <si>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</si>
  <si>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</si>
  <si>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</si>
  <si>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</si>
  <si>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</si>
  <si>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</si>
  <si>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</si>
  <si>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</si>
  <si>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</si>
  <si>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</si>
  <si>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</si>
  <si>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</si>
  <si>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</si>
  <si>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</si>
  <si>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</si>
  <si>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</si>
  <si>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</si>
  <si>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</si>
  <si>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</si>
  <si>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</si>
  <si>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</si>
  <si>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</si>
  <si>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</si>
  <si>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</si>
  <si>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</si>
  <si>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</si>
  <si>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</si>
  <si>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</si>
  <si>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</si>
  <si>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</si>
  <si>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</si>
  <si>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</si>
  <si>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</si>
  <si>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</si>
  <si>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</si>
  <si>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</si>
  <si>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</si>
  <si>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</si>
  <si>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</si>
  <si>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</si>
  <si>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</si>
  <si>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</si>
  <si>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</si>
  <si>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INCASARI REALIZATE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</si>
  <si>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</si>
  <si>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</si>
  <si>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</si>
  <si>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</si>
  <si>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</si>
  <si>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</si>
  <si>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</si>
  <si>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</si>
  <si>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</si>
  <si>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</si>
  <si>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</si>
  <si>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</si>
  <si>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</si>
  <si>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</si>
  <si>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 xml:space="preserve">                                                 ORDONATOR DE CREDITE                                         DIRECTOR EXECUTIV                            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</si>
  <si>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</si>
  <si>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</si>
  <si>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</si>
  <si>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</si>
  <si>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</si>
  <si>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</si>
  <si>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</si>
  <si>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</si>
  <si>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</si>
  <si>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</si>
  <si>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</si>
  <si>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</si>
  <si>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</si>
  <si>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</si>
  <si>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</si>
  <si>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</si>
  <si>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</si>
  <si>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</si>
  <si>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</si>
  <si>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</si>
  <si>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</si>
  <si>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</si>
  <si>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</si>
  <si>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</si>
  <si>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</si>
  <si>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36.02.47</t>
  </si>
  <si>
    <t>Alte venituri pentru finantarea sectiunii de dezvoltare</t>
  </si>
  <si>
    <t>04.02.05</t>
  </si>
  <si>
    <t>Sume repartizate de la CJ</t>
  </si>
  <si>
    <t>Subventii de la bugetul de stat pentru cheltuieli cu carantina</t>
  </si>
  <si>
    <t>42.02.80</t>
  </si>
  <si>
    <t>42.02.81</t>
  </si>
  <si>
    <t>Sume alocate ptr stimulent (cabinete medicale)</t>
  </si>
  <si>
    <t>42.02.82</t>
  </si>
  <si>
    <t>Sume alocate ptr stimulent ( cabinete medicale)</t>
  </si>
  <si>
    <t>*</t>
  </si>
  <si>
    <t>Prevederile si incasările secțiunii de dezvoltare nu includ sumele din excedentul bugetului local utilizate pentru finantarea cheltuielilor sectiunii de dezvoltare.</t>
  </si>
  <si>
    <t>Sume alocate pentru indemnizatii aferente suspendarii temporare a contractului de activitate sportiva</t>
  </si>
  <si>
    <t>30 SEPTEMBRIE 2020</t>
  </si>
  <si>
    <t xml:space="preserve">Sume alocate pentru cheltuieli aferente izolarii la locul de munca </t>
  </si>
  <si>
    <t>43.02.41</t>
  </si>
  <si>
    <t xml:space="preserve">Sume alocate </t>
  </si>
  <si>
    <r>
      <t>la 30 septembrie  2020, din totatul de 15.359.380 lei s-au utilizat</t>
    </r>
    <r>
      <rPr>
        <b/>
        <i/>
        <sz val="10"/>
        <color indexed="10"/>
        <rFont val="Arial"/>
        <family val="2"/>
      </rPr>
      <t xml:space="preserve"> 15.029.119</t>
    </r>
    <r>
      <rPr>
        <b/>
        <i/>
        <sz val="10"/>
        <rFont val="Arial"/>
        <family val="2"/>
      </rPr>
      <t xml:space="preserve"> lei, adică 97,85%</t>
    </r>
  </si>
  <si>
    <t>PREVEDERI
ANUALE</t>
  </si>
  <si>
    <t>VENITURILE SECŢIUNII DE DEZVOLTARE- TOTAL</t>
  </si>
  <si>
    <t>VENITURILE SECŢIUNII DE FUNCŢIONARE
- TOTAL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</si>
  <si>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ec.Lucia Ursu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</si>
</sst>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0" fontId="0" fillId="20" borderId="10" xfId="60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0" fontId="38" fillId="22" borderId="10" xfId="0" applyFont="1" applyFill="1" applyBorder="1" applyAlignment="1">
      <alignment/>
    </xf>
    <xf numFmtId="0" fontId="0" fillId="0" borderId="10" xfId="60" applyFont="1" applyFill="1" applyBorder="1" applyAlignment="1">
      <alignment/>
      <protection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0" fontId="0" fillId="10" borderId="0" xfId="0" applyFont="1" applyFill="1" applyAlignment="1">
      <alignment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0" fontId="22" fillId="7" borderId="0" xfId="0" applyFont="1" applyFill="1" applyAlignment="1">
      <alignment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0" fontId="35" fillId="22" borderId="10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10" fontId="28" fillId="24" borderId="11" xfId="60" applyNumberFormat="1" applyFont="1" applyFill="1" applyBorder="1" applyAlignment="1" applyProtection="1">
      <alignment horizontal="right"/>
      <protection/>
    </xf>
    <xf numFmtId="49" fontId="22" fillId="28" borderId="12" xfId="0" applyNumberFormat="1" applyFont="1" applyFill="1" applyBorder="1" applyAlignment="1">
      <alignment horizontal="center" vertical="center" wrapText="1"/>
    </xf>
    <xf numFmtId="0" fontId="22" fillId="28" borderId="12" xfId="60" applyFont="1" applyFill="1" applyBorder="1" applyAlignment="1">
      <alignment horizontal="left" vertical="center"/>
      <protection/>
    </xf>
    <xf numFmtId="3" fontId="22" fillId="28" borderId="12" xfId="60" applyNumberFormat="1" applyFont="1" applyFill="1" applyBorder="1" applyAlignment="1">
      <alignment horizontal="right"/>
      <protection/>
    </xf>
    <xf numFmtId="3" fontId="22" fillId="28" borderId="12" xfId="60" applyNumberFormat="1" applyFont="1" applyFill="1" applyBorder="1" applyAlignment="1" applyProtection="1">
      <alignment horizontal="right"/>
      <protection locked="0"/>
    </xf>
    <xf numFmtId="10" fontId="28" fillId="24" borderId="13" xfId="60" applyNumberFormat="1" applyFont="1" applyFill="1" applyBorder="1" applyAlignment="1" applyProtection="1">
      <alignment horizontal="right"/>
      <protection/>
    </xf>
    <xf numFmtId="10" fontId="28" fillId="24" borderId="0" xfId="60" applyNumberFormat="1" applyFont="1" applyFill="1" applyBorder="1" applyAlignment="1" applyProtection="1">
      <alignment horizontal="right"/>
      <protection/>
    </xf>
    <xf numFmtId="14" fontId="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10" fontId="28" fillId="0" borderId="0" xfId="6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wrapText="1"/>
    </xf>
    <xf numFmtId="0" fontId="22" fillId="20" borderId="10" xfId="0" applyFont="1" applyFill="1" applyBorder="1" applyAlignment="1">
      <alignment horizontal="left"/>
    </xf>
    <xf numFmtId="10" fontId="25" fillId="29" borderId="10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49" fontId="0" fillId="25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49" fontId="22" fillId="28" borderId="10" xfId="0" applyNumberFormat="1" applyFont="1" applyFill="1" applyBorder="1" applyAlignment="1">
      <alignment horizontal="left" vertical="center"/>
    </xf>
    <xf numFmtId="49" fontId="22" fillId="28" borderId="10" xfId="0" applyNumberFormat="1" applyFont="1" applyFill="1" applyBorder="1" applyAlignment="1">
      <alignment horizontal="center" vertical="center" wrapText="1"/>
    </xf>
    <xf numFmtId="0" fontId="22" fillId="3" borderId="10" xfId="60" applyFont="1" applyFill="1" applyBorder="1" applyAlignment="1">
      <alignment horizontal="left"/>
      <protection/>
    </xf>
    <xf numFmtId="3" fontId="26" fillId="3" borderId="10" xfId="60" applyNumberFormat="1" applyFont="1" applyFill="1" applyBorder="1" applyAlignment="1">
      <alignment horizontal="right"/>
      <protection/>
    </xf>
    <xf numFmtId="3" fontId="22" fillId="20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wrapText="1"/>
    </xf>
    <xf numFmtId="0" fontId="22" fillId="3" borderId="10" xfId="60" applyFont="1" applyFill="1" applyBorder="1" applyAlignment="1">
      <alignment horizontal="center"/>
      <protection/>
    </xf>
    <xf numFmtId="3" fontId="26" fillId="3" borderId="10" xfId="60" applyNumberFormat="1" applyFont="1" applyFill="1" applyBorder="1" applyAlignment="1" applyProtection="1">
      <alignment horizontal="center"/>
      <protection locked="0"/>
    </xf>
    <xf numFmtId="49" fontId="22" fillId="20" borderId="10" xfId="0" applyNumberFormat="1" applyFont="1" applyFill="1" applyBorder="1" applyAlignment="1">
      <alignment horizontal="left"/>
    </xf>
    <xf numFmtId="3" fontId="44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10" fontId="28" fillId="24" borderId="10" xfId="60" applyNumberFormat="1" applyFont="1" applyFill="1" applyBorder="1" applyAlignment="1" applyProtection="1">
      <alignment horizontal="right"/>
      <protection/>
    </xf>
    <xf numFmtId="10" fontId="26" fillId="3" borderId="10" xfId="60" applyNumberFormat="1" applyFont="1" applyFill="1" applyBorder="1" applyAlignment="1">
      <alignment horizontal="right"/>
      <protection/>
    </xf>
    <xf numFmtId="10" fontId="26" fillId="3" borderId="10" xfId="6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5" fillId="3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1" fontId="45" fillId="0" borderId="10" xfId="59" applyNumberFormat="1" applyFont="1" applyFill="1" applyBorder="1" applyAlignment="1">
      <alignment horizontal="left"/>
      <protection/>
    </xf>
    <xf numFmtId="1" fontId="27" fillId="31" borderId="10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left"/>
    </xf>
    <xf numFmtId="1" fontId="30" fillId="0" borderId="10" xfId="59" applyNumberFormat="1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22" fillId="22" borderId="10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41" fillId="22" borderId="10" xfId="0" applyFont="1" applyFill="1" applyBorder="1" applyAlignment="1">
      <alignment horizontal="left" wrapText="1"/>
    </xf>
    <xf numFmtId="49" fontId="22" fillId="7" borderId="10" xfId="0" applyNumberFormat="1" applyFont="1" applyFill="1" applyBorder="1" applyAlignment="1">
      <alignment horizontal="left" vertical="top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31" fillId="22" borderId="10" xfId="0" applyFont="1" applyFill="1" applyBorder="1" applyAlignment="1">
      <alignment horizontal="left" vertical="center" wrapText="1"/>
    </xf>
    <xf numFmtId="3" fontId="22" fillId="7" borderId="10" xfId="0" applyNumberFormat="1" applyFont="1" applyFill="1" applyBorder="1" applyAlignment="1">
      <alignment horizontal="left"/>
    </xf>
    <xf numFmtId="3" fontId="22" fillId="22" borderId="10" xfId="0" applyNumberFormat="1" applyFont="1" applyFill="1" applyBorder="1" applyAlignment="1">
      <alignment horizontal="left"/>
    </xf>
    <xf numFmtId="49" fontId="42" fillId="3" borderId="10" xfId="0" applyNumberFormat="1" applyFont="1" applyFill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2" fillId="7" borderId="10" xfId="0" applyFont="1" applyFill="1" applyBorder="1" applyAlignment="1">
      <alignment horizontal="center" vertical="top" wrapText="1"/>
    </xf>
    <xf numFmtId="1" fontId="0" fillId="0" borderId="10" xfId="59" applyNumberFormat="1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center"/>
      <protection/>
    </xf>
    <xf numFmtId="0" fontId="22" fillId="22" borderId="10" xfId="0" applyFont="1" applyFill="1" applyBorder="1" applyAlignment="1">
      <alignment horizontal="center" wrapText="1"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49" fontId="42" fillId="3" borderId="10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0" fontId="22" fillId="2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0" fontId="40" fillId="0" borderId="10" xfId="0" applyFont="1" applyFill="1" applyBorder="1" applyAlignment="1">
      <alignment horizontal="center"/>
    </xf>
    <xf numFmtId="3" fontId="22" fillId="7" borderId="10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1" fontId="31" fillId="0" borderId="10" xfId="59" applyNumberFormat="1" applyFont="1" applyFill="1" applyBorder="1" applyAlignment="1">
      <alignment horizontal="left"/>
      <protection/>
    </xf>
    <xf numFmtId="0" fontId="22" fillId="31" borderId="10" xfId="60" applyFont="1" applyFill="1" applyBorder="1" applyAlignment="1">
      <alignment horizontal="center" vertical="center" wrapText="1"/>
      <protection/>
    </xf>
    <xf numFmtId="0" fontId="26" fillId="31" borderId="10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49" fontId="22" fillId="28" borderId="12" xfId="0" applyNumberFormat="1" applyFont="1" applyFill="1" applyBorder="1" applyAlignment="1">
      <alignment horizontal="left" vertical="justify" wrapText="1"/>
    </xf>
    <xf numFmtId="0" fontId="22" fillId="28" borderId="12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27"/>
  <sheetViews>
    <sheetView tabSelected="1" view="pageBreakPreview" zoomScale="89" zoomScaleSheetLayoutView="89" zoomScalePageLayoutView="0" workbookViewId="0" topLeftCell="A1">
      <selection activeCell="B384" sqref="B384:C384"/>
    </sheetView>
  </sheetViews>
  <sheetFormatPr defaultColWidth="9.140625" defaultRowHeight="12.75"/>
  <cols>
    <col min="1" max="1" width="7.7109375" style="4" customWidth="1"/>
    <col min="2" max="2" width="8.421875" style="4" customWidth="1"/>
    <col min="3" max="3" width="73.7109375" style="4" customWidth="1"/>
    <col min="4" max="4" width="17.28125" style="4" customWidth="1"/>
    <col min="5" max="5" width="17.7109375" style="4" customWidth="1"/>
    <col min="6" max="6" width="18.140625" style="4" customWidth="1"/>
    <col min="7" max="7" width="16.57421875" style="4" customWidth="1"/>
    <col min="8" max="8" width="15.7109375" style="4" customWidth="1"/>
    <col min="9" max="16384" width="9.140625" style="4" customWidth="1"/>
  </cols>
  <sheetData>
    <row r="2" spans="1:7" ht="15">
      <c r="A2" s="3"/>
      <c r="B2" s="3"/>
      <c r="C2" s="3"/>
      <c r="D2" s="3"/>
      <c r="E2" s="3"/>
      <c r="F2" s="209" t="s">
        <v>409</v>
      </c>
      <c r="G2" s="209"/>
    </row>
    <row r="3" spans="1:8" ht="15.75">
      <c r="A3" s="207" t="s">
        <v>400</v>
      </c>
      <c r="B3" s="207"/>
      <c r="C3" s="207"/>
      <c r="D3" s="207"/>
      <c r="E3" s="207"/>
      <c r="F3" s="207"/>
      <c r="G3" s="207"/>
      <c r="H3" s="207"/>
    </row>
    <row r="4" spans="1:8" ht="15.75">
      <c r="A4" s="208" t="s">
        <v>455</v>
      </c>
      <c r="B4" s="208"/>
      <c r="C4" s="208"/>
      <c r="D4" s="208"/>
      <c r="E4" s="208"/>
      <c r="F4" s="208"/>
      <c r="G4" s="208"/>
      <c r="H4" s="208"/>
    </row>
    <row r="5" spans="1:8" ht="12.75">
      <c r="A5" s="5"/>
      <c r="B5" s="5"/>
      <c r="C5" s="5"/>
      <c r="D5" s="6"/>
      <c r="E5" s="7"/>
      <c r="F5" s="7"/>
      <c r="H5" s="8" t="s">
        <v>0</v>
      </c>
    </row>
    <row r="6" spans="1:8" ht="25.5" customHeight="1">
      <c r="A6" s="257" t="s">
        <v>1</v>
      </c>
      <c r="B6" s="257"/>
      <c r="C6" s="257"/>
      <c r="D6" s="256" t="s">
        <v>2</v>
      </c>
      <c r="E6" s="206" t="s">
        <v>460</v>
      </c>
      <c r="F6" s="206" t="s">
        <v>402</v>
      </c>
      <c r="G6" s="206" t="s">
        <v>401</v>
      </c>
      <c r="H6" s="206" t="s">
        <v>441</v>
      </c>
    </row>
    <row r="7" spans="1:8" ht="37.5" customHeight="1">
      <c r="A7" s="257"/>
      <c r="B7" s="257"/>
      <c r="C7" s="257"/>
      <c r="D7" s="256"/>
      <c r="E7" s="206"/>
      <c r="F7" s="206"/>
      <c r="G7" s="206"/>
      <c r="H7" s="206"/>
    </row>
    <row r="8" spans="1:8" ht="19.5" customHeight="1">
      <c r="A8" s="167" t="s">
        <v>3</v>
      </c>
      <c r="B8" s="9"/>
      <c r="C8" s="10"/>
      <c r="D8" s="11" t="s">
        <v>4</v>
      </c>
      <c r="E8" s="12">
        <f>E10+E101+E108+E118+E171+E463</f>
        <v>316112965</v>
      </c>
      <c r="F8" s="12">
        <f>F10+F101+F108+F118+F171+F463</f>
        <v>264305919</v>
      </c>
      <c r="G8" s="12">
        <f>G10+G101+G108+G118+G171+G463</f>
        <v>188880634</v>
      </c>
      <c r="H8" s="197">
        <f>G8/E8</f>
        <v>0.597509924972549</v>
      </c>
    </row>
    <row r="9" spans="1:8" ht="15">
      <c r="A9" s="167" t="s">
        <v>5</v>
      </c>
      <c r="B9" s="9"/>
      <c r="C9" s="10"/>
      <c r="D9" s="13" t="s">
        <v>6</v>
      </c>
      <c r="E9" s="14">
        <f>E10-E40-E96+E101+E108</f>
        <v>206414220</v>
      </c>
      <c r="F9" s="14">
        <f>F10-F40-F96+F101+F108</f>
        <v>174146268</v>
      </c>
      <c r="G9" s="14">
        <f>G10-G40-G96+G101+G108</f>
        <v>141568968</v>
      </c>
      <c r="H9" s="168">
        <f aca="true" t="shared" si="0" ref="H9:H71">G9/E9</f>
        <v>0.6858489109907253</v>
      </c>
    </row>
    <row r="10" spans="1:8" ht="15">
      <c r="A10" s="167" t="s">
        <v>7</v>
      </c>
      <c r="B10" s="9"/>
      <c r="C10" s="10"/>
      <c r="D10" s="15" t="s">
        <v>8</v>
      </c>
      <c r="E10" s="14">
        <f>E11+E60</f>
        <v>240363167</v>
      </c>
      <c r="F10" s="14">
        <f>F11+F60</f>
        <v>197056630</v>
      </c>
      <c r="G10" s="14">
        <f>G11+G60</f>
        <v>162724912</v>
      </c>
      <c r="H10" s="168">
        <f t="shared" si="0"/>
        <v>0.6769960390811459</v>
      </c>
    </row>
    <row r="11" spans="1:8" ht="15">
      <c r="A11" s="92" t="s">
        <v>9</v>
      </c>
      <c r="B11" s="16"/>
      <c r="C11" s="16"/>
      <c r="D11" s="15" t="s">
        <v>10</v>
      </c>
      <c r="E11" s="14">
        <f>E12+E28+E39+E57</f>
        <v>219556291</v>
      </c>
      <c r="F11" s="14">
        <f>F12+F28+F39+F57</f>
        <v>180143892</v>
      </c>
      <c r="G11" s="14">
        <f>G12+G28+G39+G57</f>
        <v>152296375</v>
      </c>
      <c r="H11" s="168">
        <f t="shared" si="0"/>
        <v>0.6936552549068157</v>
      </c>
    </row>
    <row r="12" spans="1:8" ht="15">
      <c r="A12" s="92" t="s">
        <v>11</v>
      </c>
      <c r="B12" s="16"/>
      <c r="C12" s="16"/>
      <c r="D12" s="15" t="s">
        <v>12</v>
      </c>
      <c r="E12" s="14">
        <f>E13+E16+E23</f>
        <v>134649228</v>
      </c>
      <c r="F12" s="14">
        <f>F13+F16+F23</f>
        <v>117032892</v>
      </c>
      <c r="G12" s="14">
        <f>G13+G16+G23</f>
        <v>85075845</v>
      </c>
      <c r="H12" s="168">
        <f t="shared" si="0"/>
        <v>0.6318331435216249</v>
      </c>
    </row>
    <row r="13" spans="1:8" ht="27.75" customHeight="1">
      <c r="A13" s="254" t="s">
        <v>13</v>
      </c>
      <c r="B13" s="254"/>
      <c r="C13" s="254"/>
      <c r="D13" s="18" t="s">
        <v>14</v>
      </c>
      <c r="E13" s="19">
        <f aca="true" t="shared" si="1" ref="E13:G14">E14</f>
        <v>600000</v>
      </c>
      <c r="F13" s="19">
        <f t="shared" si="1"/>
        <v>600000</v>
      </c>
      <c r="G13" s="19">
        <f t="shared" si="1"/>
        <v>496019</v>
      </c>
      <c r="H13" s="168">
        <f t="shared" si="0"/>
        <v>0.8266983333333333</v>
      </c>
    </row>
    <row r="14" spans="1:8" ht="15">
      <c r="A14" s="169" t="s">
        <v>15</v>
      </c>
      <c r="B14" s="20"/>
      <c r="C14" s="16"/>
      <c r="D14" s="11" t="s">
        <v>16</v>
      </c>
      <c r="E14" s="14">
        <f t="shared" si="1"/>
        <v>600000</v>
      </c>
      <c r="F14" s="14">
        <f t="shared" si="1"/>
        <v>600000</v>
      </c>
      <c r="G14" s="14">
        <f t="shared" si="1"/>
        <v>496019</v>
      </c>
      <c r="H14" s="168">
        <f t="shared" si="0"/>
        <v>0.8266983333333333</v>
      </c>
    </row>
    <row r="15" spans="1:8" ht="15">
      <c r="A15" s="170"/>
      <c r="B15" s="21" t="s">
        <v>399</v>
      </c>
      <c r="C15" s="22"/>
      <c r="D15" s="23" t="s">
        <v>17</v>
      </c>
      <c r="E15" s="24">
        <f>E236</f>
        <v>600000</v>
      </c>
      <c r="F15" s="24">
        <f>F236</f>
        <v>600000</v>
      </c>
      <c r="G15" s="24">
        <f>G236</f>
        <v>496019</v>
      </c>
      <c r="H15" s="168">
        <f t="shared" si="0"/>
        <v>0.8266983333333333</v>
      </c>
    </row>
    <row r="16" spans="1:8" ht="28.5" customHeight="1">
      <c r="A16" s="247" t="s">
        <v>18</v>
      </c>
      <c r="B16" s="247"/>
      <c r="C16" s="247"/>
      <c r="D16" s="18" t="s">
        <v>19</v>
      </c>
      <c r="E16" s="19">
        <f>E17+E20</f>
        <v>131917000</v>
      </c>
      <c r="F16" s="19">
        <f>F17+F20</f>
        <v>114732892</v>
      </c>
      <c r="G16" s="19">
        <f>G17+G20</f>
        <v>82877962</v>
      </c>
      <c r="H16" s="168">
        <f t="shared" si="0"/>
        <v>0.628258389745067</v>
      </c>
    </row>
    <row r="17" spans="1:8" ht="15">
      <c r="A17" s="25" t="s">
        <v>20</v>
      </c>
      <c r="B17" s="25"/>
      <c r="C17" s="26"/>
      <c r="D17" s="27" t="s">
        <v>21</v>
      </c>
      <c r="E17" s="28">
        <f>E18+E19</f>
        <v>180000</v>
      </c>
      <c r="F17" s="28">
        <f>F18+F19</f>
        <v>180000</v>
      </c>
      <c r="G17" s="28">
        <f>G18+G19</f>
        <v>135671</v>
      </c>
      <c r="H17" s="168">
        <f t="shared" si="0"/>
        <v>0.7537277777777778</v>
      </c>
    </row>
    <row r="18" spans="1:8" ht="15">
      <c r="A18" s="171"/>
      <c r="B18" s="29" t="s">
        <v>22</v>
      </c>
      <c r="C18" s="30"/>
      <c r="D18" s="31" t="s">
        <v>23</v>
      </c>
      <c r="E18" s="24">
        <f aca="true" t="shared" si="2" ref="E18:G19">E239</f>
        <v>0</v>
      </c>
      <c r="F18" s="24">
        <f t="shared" si="2"/>
        <v>0</v>
      </c>
      <c r="G18" s="24">
        <f t="shared" si="2"/>
        <v>0</v>
      </c>
      <c r="H18" s="168"/>
    </row>
    <row r="19" spans="1:8" ht="13.5" customHeight="1">
      <c r="A19" s="172"/>
      <c r="B19" s="32" t="s">
        <v>24</v>
      </c>
      <c r="C19" s="32"/>
      <c r="D19" s="33" t="s">
        <v>25</v>
      </c>
      <c r="E19" s="34">
        <f t="shared" si="2"/>
        <v>180000</v>
      </c>
      <c r="F19" s="34">
        <f t="shared" si="2"/>
        <v>180000</v>
      </c>
      <c r="G19" s="34">
        <f t="shared" si="2"/>
        <v>135671</v>
      </c>
      <c r="H19" s="168">
        <f t="shared" si="0"/>
        <v>0.7537277777777778</v>
      </c>
    </row>
    <row r="20" spans="1:8" ht="15">
      <c r="A20" s="46" t="s">
        <v>26</v>
      </c>
      <c r="B20" s="35"/>
      <c r="C20" s="36"/>
      <c r="D20" s="27" t="s">
        <v>27</v>
      </c>
      <c r="E20" s="28">
        <f>E21+E22</f>
        <v>131737000</v>
      </c>
      <c r="F20" s="28">
        <f>F21+F22</f>
        <v>114552892</v>
      </c>
      <c r="G20" s="28">
        <f>G21+G22</f>
        <v>82742291</v>
      </c>
      <c r="H20" s="168">
        <f t="shared" si="0"/>
        <v>0.6280869535513941</v>
      </c>
    </row>
    <row r="21" spans="1:8" ht="15">
      <c r="A21" s="173"/>
      <c r="B21" s="37" t="s">
        <v>28</v>
      </c>
      <c r="C21" s="22"/>
      <c r="D21" s="23" t="s">
        <v>29</v>
      </c>
      <c r="E21" s="24">
        <f aca="true" t="shared" si="3" ref="E21:G22">E242</f>
        <v>131237000</v>
      </c>
      <c r="F21" s="24">
        <f t="shared" si="3"/>
        <v>114052892</v>
      </c>
      <c r="G21" s="24">
        <f t="shared" si="3"/>
        <v>82396203</v>
      </c>
      <c r="H21" s="168">
        <f t="shared" si="0"/>
        <v>0.6278427806182708</v>
      </c>
    </row>
    <row r="22" spans="1:8" ht="30" customHeight="1">
      <c r="A22" s="173"/>
      <c r="B22" s="236" t="s">
        <v>30</v>
      </c>
      <c r="C22" s="236"/>
      <c r="D22" s="23" t="s">
        <v>31</v>
      </c>
      <c r="E22" s="24">
        <f t="shared" si="3"/>
        <v>500000</v>
      </c>
      <c r="F22" s="24">
        <f t="shared" si="3"/>
        <v>500000</v>
      </c>
      <c r="G22" s="24">
        <f t="shared" si="3"/>
        <v>346088</v>
      </c>
      <c r="H22" s="168">
        <f t="shared" si="0"/>
        <v>0.692176</v>
      </c>
    </row>
    <row r="23" spans="1:8" ht="15">
      <c r="A23" s="103" t="s">
        <v>32</v>
      </c>
      <c r="B23" s="38"/>
      <c r="C23" s="39"/>
      <c r="D23" s="40" t="s">
        <v>33</v>
      </c>
      <c r="E23" s="19">
        <f aca="true" t="shared" si="4" ref="E23:G24">E24</f>
        <v>2132228</v>
      </c>
      <c r="F23" s="19">
        <f t="shared" si="4"/>
        <v>1700000</v>
      </c>
      <c r="G23" s="19">
        <f t="shared" si="4"/>
        <v>1701864</v>
      </c>
      <c r="H23" s="168">
        <f t="shared" si="0"/>
        <v>0.7981622978405687</v>
      </c>
    </row>
    <row r="24" spans="1:8" ht="15">
      <c r="A24" s="25" t="s">
        <v>34</v>
      </c>
      <c r="B24" s="35"/>
      <c r="C24" s="26"/>
      <c r="D24" s="27" t="s">
        <v>35</v>
      </c>
      <c r="E24" s="28">
        <f t="shared" si="4"/>
        <v>2132228</v>
      </c>
      <c r="F24" s="28">
        <f t="shared" si="4"/>
        <v>1700000</v>
      </c>
      <c r="G24" s="28">
        <f t="shared" si="4"/>
        <v>1701864</v>
      </c>
      <c r="H24" s="168">
        <f t="shared" si="0"/>
        <v>0.7981622978405687</v>
      </c>
    </row>
    <row r="25" spans="1:8" ht="15">
      <c r="A25" s="173"/>
      <c r="B25" s="37" t="s">
        <v>36</v>
      </c>
      <c r="C25" s="22"/>
      <c r="D25" s="23" t="s">
        <v>37</v>
      </c>
      <c r="E25" s="24">
        <f>E246</f>
        <v>2132228</v>
      </c>
      <c r="F25" s="24">
        <f>F246</f>
        <v>1700000</v>
      </c>
      <c r="G25" s="24">
        <f>G246</f>
        <v>1701864</v>
      </c>
      <c r="H25" s="168">
        <f t="shared" si="0"/>
        <v>0.7981622978405687</v>
      </c>
    </row>
    <row r="26" spans="1:8" ht="15" hidden="1">
      <c r="A26" s="103" t="s">
        <v>38</v>
      </c>
      <c r="B26" s="41"/>
      <c r="C26" s="42"/>
      <c r="D26" s="43" t="s">
        <v>39</v>
      </c>
      <c r="E26" s="19">
        <f>E27</f>
        <v>0</v>
      </c>
      <c r="F26" s="19">
        <f>F27</f>
        <v>0</v>
      </c>
      <c r="G26" s="19">
        <f>G27</f>
        <v>0</v>
      </c>
      <c r="H26" s="168"/>
    </row>
    <row r="27" spans="1:8" ht="15" hidden="1">
      <c r="A27" s="173"/>
      <c r="B27" s="37" t="s">
        <v>40</v>
      </c>
      <c r="C27" s="22"/>
      <c r="D27" s="44" t="s">
        <v>41</v>
      </c>
      <c r="E27" s="24">
        <f>E248</f>
        <v>0</v>
      </c>
      <c r="F27" s="24">
        <f>F248</f>
        <v>0</v>
      </c>
      <c r="G27" s="24">
        <f>G248</f>
        <v>0</v>
      </c>
      <c r="H27" s="168"/>
    </row>
    <row r="28" spans="1:8" ht="15">
      <c r="A28" s="103" t="s">
        <v>42</v>
      </c>
      <c r="B28" s="38"/>
      <c r="C28" s="39"/>
      <c r="D28" s="40" t="s">
        <v>43</v>
      </c>
      <c r="E28" s="19">
        <f>E29</f>
        <v>38663624</v>
      </c>
      <c r="F28" s="19">
        <f>F29</f>
        <v>29900000</v>
      </c>
      <c r="G28" s="19">
        <f>G29</f>
        <v>35928813</v>
      </c>
      <c r="H28" s="168">
        <f t="shared" si="0"/>
        <v>0.9292665633206033</v>
      </c>
    </row>
    <row r="29" spans="1:8" ht="15">
      <c r="A29" s="46" t="s">
        <v>44</v>
      </c>
      <c r="B29" s="45"/>
      <c r="C29" s="46"/>
      <c r="D29" s="47" t="s">
        <v>45</v>
      </c>
      <c r="E29" s="28">
        <f>E30+E33+E37+E38</f>
        <v>38663624</v>
      </c>
      <c r="F29" s="28">
        <f>F30+F33+F37+F38</f>
        <v>29900000</v>
      </c>
      <c r="G29" s="28">
        <f>G30+G33+G37+G38</f>
        <v>35928813</v>
      </c>
      <c r="H29" s="168">
        <f t="shared" si="0"/>
        <v>0.9292665633206033</v>
      </c>
    </row>
    <row r="30" spans="1:8" ht="15">
      <c r="A30" s="174"/>
      <c r="B30" s="25" t="s">
        <v>46</v>
      </c>
      <c r="C30" s="45"/>
      <c r="D30" s="47" t="s">
        <v>47</v>
      </c>
      <c r="E30" s="28">
        <f>E31+E32</f>
        <v>31104777</v>
      </c>
      <c r="F30" s="28">
        <f>F31+F32</f>
        <v>24000000</v>
      </c>
      <c r="G30" s="28">
        <f>G31+G32</f>
        <v>29737194</v>
      </c>
      <c r="H30" s="168">
        <f t="shared" si="0"/>
        <v>0.9560330234806056</v>
      </c>
    </row>
    <row r="31" spans="1:8" ht="15">
      <c r="A31" s="174"/>
      <c r="B31" s="37"/>
      <c r="C31" s="22" t="s">
        <v>48</v>
      </c>
      <c r="D31" s="48" t="s">
        <v>49</v>
      </c>
      <c r="E31" s="24">
        <f aca="true" t="shared" si="5" ref="E31:G32">E252</f>
        <v>11465601</v>
      </c>
      <c r="F31" s="24">
        <f t="shared" si="5"/>
        <v>9000000</v>
      </c>
      <c r="G31" s="24">
        <f t="shared" si="5"/>
        <v>9832016</v>
      </c>
      <c r="H31" s="168">
        <f t="shared" si="0"/>
        <v>0.8575229506067759</v>
      </c>
    </row>
    <row r="32" spans="1:8" ht="15">
      <c r="A32" s="174"/>
      <c r="B32" s="37"/>
      <c r="C32" s="22" t="s">
        <v>50</v>
      </c>
      <c r="D32" s="48" t="s">
        <v>51</v>
      </c>
      <c r="E32" s="24">
        <f t="shared" si="5"/>
        <v>19639176</v>
      </c>
      <c r="F32" s="24">
        <f t="shared" si="5"/>
        <v>15000000</v>
      </c>
      <c r="G32" s="24">
        <f t="shared" si="5"/>
        <v>19905178</v>
      </c>
      <c r="H32" s="168">
        <f t="shared" si="0"/>
        <v>1.0135444582807345</v>
      </c>
    </row>
    <row r="33" spans="1:8" ht="15">
      <c r="A33" s="174"/>
      <c r="B33" s="25" t="s">
        <v>52</v>
      </c>
      <c r="C33" s="49"/>
      <c r="D33" s="47" t="s">
        <v>53</v>
      </c>
      <c r="E33" s="28">
        <f>E34+E35+E36</f>
        <v>5876984</v>
      </c>
      <c r="F33" s="28">
        <f>F34+F35+F36</f>
        <v>4600000</v>
      </c>
      <c r="G33" s="28">
        <f>G34+G35+G36</f>
        <v>5080354</v>
      </c>
      <c r="H33" s="168">
        <f t="shared" si="0"/>
        <v>0.8644491800556203</v>
      </c>
    </row>
    <row r="34" spans="1:8" ht="15">
      <c r="A34" s="174"/>
      <c r="B34" s="37"/>
      <c r="C34" s="22" t="s">
        <v>54</v>
      </c>
      <c r="D34" s="48" t="s">
        <v>55</v>
      </c>
      <c r="E34" s="24">
        <f>E255</f>
        <v>2962551</v>
      </c>
      <c r="F34" s="24">
        <f aca="true" t="shared" si="6" ref="F34:G38">F255</f>
        <v>2400000</v>
      </c>
      <c r="G34" s="24">
        <f>G255</f>
        <v>2685263</v>
      </c>
      <c r="H34" s="168">
        <f t="shared" si="0"/>
        <v>0.9064022864078964</v>
      </c>
    </row>
    <row r="35" spans="1:8" ht="15">
      <c r="A35" s="174"/>
      <c r="B35" s="37"/>
      <c r="C35" s="22" t="s">
        <v>56</v>
      </c>
      <c r="D35" s="48" t="s">
        <v>57</v>
      </c>
      <c r="E35" s="24">
        <f>E256</f>
        <v>1949461</v>
      </c>
      <c r="F35" s="24">
        <f t="shared" si="6"/>
        <v>1500000</v>
      </c>
      <c r="G35" s="24">
        <f>G256</f>
        <v>1589434</v>
      </c>
      <c r="H35" s="168">
        <f t="shared" si="0"/>
        <v>0.8153197217076925</v>
      </c>
    </row>
    <row r="36" spans="1:8" ht="15">
      <c r="A36" s="174"/>
      <c r="B36" s="37"/>
      <c r="C36" s="22" t="s">
        <v>58</v>
      </c>
      <c r="D36" s="48" t="s">
        <v>59</v>
      </c>
      <c r="E36" s="24">
        <f>E257</f>
        <v>964972</v>
      </c>
      <c r="F36" s="24">
        <f t="shared" si="6"/>
        <v>700000</v>
      </c>
      <c r="G36" s="24">
        <f>G257</f>
        <v>805657</v>
      </c>
      <c r="H36" s="168">
        <f t="shared" si="0"/>
        <v>0.8349019453414193</v>
      </c>
    </row>
    <row r="37" spans="1:8" ht="15">
      <c r="A37" s="174"/>
      <c r="B37" s="37" t="s">
        <v>60</v>
      </c>
      <c r="C37" s="22"/>
      <c r="D37" s="50" t="s">
        <v>61</v>
      </c>
      <c r="E37" s="24">
        <f>E258</f>
        <v>1681863</v>
      </c>
      <c r="F37" s="24">
        <f t="shared" si="6"/>
        <v>1300000</v>
      </c>
      <c r="G37" s="24">
        <f>G258</f>
        <v>1111265</v>
      </c>
      <c r="H37" s="168">
        <f t="shared" si="0"/>
        <v>0.6607345544791698</v>
      </c>
    </row>
    <row r="38" spans="1:8" ht="15">
      <c r="A38" s="174"/>
      <c r="B38" s="21" t="s">
        <v>62</v>
      </c>
      <c r="C38" s="22"/>
      <c r="D38" s="50" t="s">
        <v>63</v>
      </c>
      <c r="E38" s="24">
        <f>E259</f>
        <v>0</v>
      </c>
      <c r="F38" s="24">
        <f t="shared" si="6"/>
        <v>0</v>
      </c>
      <c r="G38" s="24">
        <f t="shared" si="6"/>
        <v>0</v>
      </c>
      <c r="H38" s="168"/>
    </row>
    <row r="39" spans="1:8" ht="15">
      <c r="A39" s="103" t="s">
        <v>64</v>
      </c>
      <c r="B39" s="38"/>
      <c r="C39" s="39"/>
      <c r="D39" s="40" t="s">
        <v>65</v>
      </c>
      <c r="E39" s="19">
        <f>E40+E46+E48+E51</f>
        <v>46242939</v>
      </c>
      <c r="F39" s="19">
        <f>F40+F46+F48+F51</f>
        <v>33210500</v>
      </c>
      <c r="G39" s="19">
        <f>G40+G46+G48+G51</f>
        <v>31290701</v>
      </c>
      <c r="H39" s="168">
        <f t="shared" si="0"/>
        <v>0.6766590030101677</v>
      </c>
    </row>
    <row r="40" spans="1:8" ht="15" customHeight="1">
      <c r="A40" s="220" t="s">
        <v>66</v>
      </c>
      <c r="B40" s="220"/>
      <c r="C40" s="220"/>
      <c r="D40" s="51" t="s">
        <v>67</v>
      </c>
      <c r="E40" s="28">
        <f>E41+E42+E43+E44+E45</f>
        <v>34382500</v>
      </c>
      <c r="F40" s="28">
        <f>F41+F42+F43+F44+F45</f>
        <v>23210500</v>
      </c>
      <c r="G40" s="28">
        <f>G41+G42+G43+G44+G45</f>
        <v>21633723</v>
      </c>
      <c r="H40" s="168">
        <f t="shared" si="0"/>
        <v>0.6292073874790954</v>
      </c>
    </row>
    <row r="41" spans="1:8" ht="25.5" customHeight="1">
      <c r="A41" s="174"/>
      <c r="B41" s="232" t="s">
        <v>68</v>
      </c>
      <c r="C41" s="232"/>
      <c r="D41" s="50" t="s">
        <v>69</v>
      </c>
      <c r="E41" s="24">
        <f aca="true" t="shared" si="7" ref="E41:G44">E262</f>
        <v>0</v>
      </c>
      <c r="F41" s="24">
        <f t="shared" si="7"/>
        <v>0</v>
      </c>
      <c r="G41" s="24">
        <f t="shared" si="7"/>
        <v>0</v>
      </c>
      <c r="H41" s="168"/>
    </row>
    <row r="42" spans="1:8" ht="36.75" customHeight="1">
      <c r="A42" s="174"/>
      <c r="B42" s="232" t="s">
        <v>70</v>
      </c>
      <c r="C42" s="232"/>
      <c r="D42" s="50" t="s">
        <v>71</v>
      </c>
      <c r="E42" s="24">
        <f t="shared" si="7"/>
        <v>28436500</v>
      </c>
      <c r="F42" s="24">
        <f t="shared" si="7"/>
        <v>20004500</v>
      </c>
      <c r="G42" s="24">
        <f t="shared" si="7"/>
        <v>18484723</v>
      </c>
      <c r="H42" s="168">
        <f>G42/E42</f>
        <v>0.6500350957396304</v>
      </c>
    </row>
    <row r="43" spans="1:8" ht="16.5" customHeight="1">
      <c r="A43" s="174"/>
      <c r="B43" s="22" t="s">
        <v>72</v>
      </c>
      <c r="C43" s="22"/>
      <c r="D43" s="50" t="s">
        <v>73</v>
      </c>
      <c r="E43" s="24">
        <f t="shared" si="7"/>
        <v>5700000</v>
      </c>
      <c r="F43" s="24">
        <f t="shared" si="7"/>
        <v>3000000</v>
      </c>
      <c r="G43" s="24">
        <f t="shared" si="7"/>
        <v>3000000</v>
      </c>
      <c r="H43" s="168">
        <f>G43/E43</f>
        <v>0.5263157894736842</v>
      </c>
    </row>
    <row r="44" spans="1:8" ht="15.75" customHeight="1">
      <c r="A44" s="174"/>
      <c r="B44" s="22" t="s">
        <v>74</v>
      </c>
      <c r="C44" s="22"/>
      <c r="D44" s="50" t="s">
        <v>75</v>
      </c>
      <c r="E44" s="24">
        <f t="shared" si="7"/>
        <v>246000</v>
      </c>
      <c r="F44" s="24">
        <f t="shared" si="7"/>
        <v>206000</v>
      </c>
      <c r="G44" s="24">
        <f t="shared" si="7"/>
        <v>149000</v>
      </c>
      <c r="H44" s="168">
        <f t="shared" si="0"/>
        <v>0.6056910569105691</v>
      </c>
    </row>
    <row r="45" spans="1:8" s="52" customFormat="1" ht="26.25" customHeight="1">
      <c r="A45" s="174"/>
      <c r="B45" s="232" t="s">
        <v>76</v>
      </c>
      <c r="C45" s="232"/>
      <c r="D45" s="50" t="s">
        <v>77</v>
      </c>
      <c r="E45" s="24">
        <f>E366</f>
        <v>0</v>
      </c>
      <c r="F45" s="24">
        <f>F366</f>
        <v>0</v>
      </c>
      <c r="G45" s="24">
        <f>G366</f>
        <v>0</v>
      </c>
      <c r="H45" s="168"/>
    </row>
    <row r="46" spans="1:8" s="52" customFormat="1" ht="15" customHeight="1" hidden="1">
      <c r="A46" s="25" t="s">
        <v>78</v>
      </c>
      <c r="B46" s="35"/>
      <c r="C46" s="53"/>
      <c r="D46" s="27" t="s">
        <v>79</v>
      </c>
      <c r="E46" s="28">
        <f>E47</f>
        <v>0</v>
      </c>
      <c r="F46" s="28">
        <f>F47</f>
        <v>0</v>
      </c>
      <c r="G46" s="28">
        <f>G47</f>
        <v>0</v>
      </c>
      <c r="H46" s="168"/>
    </row>
    <row r="47" spans="1:8" s="52" customFormat="1" ht="13.5" customHeight="1" hidden="1">
      <c r="A47" s="21"/>
      <c r="B47" s="21" t="s">
        <v>80</v>
      </c>
      <c r="C47" s="22"/>
      <c r="D47" s="54" t="s">
        <v>81</v>
      </c>
      <c r="E47" s="24">
        <f>E267</f>
        <v>0</v>
      </c>
      <c r="F47" s="24">
        <f>F267</f>
        <v>0</v>
      </c>
      <c r="G47" s="24">
        <f>G267</f>
        <v>0</v>
      </c>
      <c r="H47" s="168"/>
    </row>
    <row r="48" spans="1:8" s="52" customFormat="1" ht="14.25" customHeight="1">
      <c r="A48" s="175" t="s">
        <v>82</v>
      </c>
      <c r="B48" s="35"/>
      <c r="C48" s="36"/>
      <c r="D48" s="27" t="s">
        <v>83</v>
      </c>
      <c r="E48" s="28">
        <f>E49+E50</f>
        <v>62000</v>
      </c>
      <c r="F48" s="28">
        <f>F49+F50</f>
        <v>50000</v>
      </c>
      <c r="G48" s="28">
        <f>G49+G50</f>
        <v>59484</v>
      </c>
      <c r="H48" s="168">
        <f t="shared" si="0"/>
        <v>0.9594193548387097</v>
      </c>
    </row>
    <row r="49" spans="1:8" s="52" customFormat="1" ht="15">
      <c r="A49" s="174"/>
      <c r="B49" s="37" t="s">
        <v>84</v>
      </c>
      <c r="C49" s="22"/>
      <c r="D49" s="23" t="s">
        <v>85</v>
      </c>
      <c r="E49" s="24">
        <f aca="true" t="shared" si="8" ref="E49:G50">E269</f>
        <v>62000</v>
      </c>
      <c r="F49" s="24">
        <f t="shared" si="8"/>
        <v>50000</v>
      </c>
      <c r="G49" s="24">
        <f t="shared" si="8"/>
        <v>59484</v>
      </c>
      <c r="H49" s="168">
        <f t="shared" si="0"/>
        <v>0.9594193548387097</v>
      </c>
    </row>
    <row r="50" spans="1:8" s="52" customFormat="1" ht="15">
      <c r="A50" s="174"/>
      <c r="B50" s="55" t="s">
        <v>86</v>
      </c>
      <c r="C50" s="22"/>
      <c r="D50" s="23" t="s">
        <v>87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168"/>
    </row>
    <row r="51" spans="1:8" s="52" customFormat="1" ht="26.25" customHeight="1">
      <c r="A51" s="219" t="s">
        <v>88</v>
      </c>
      <c r="B51" s="219"/>
      <c r="C51" s="219"/>
      <c r="D51" s="27" t="s">
        <v>89</v>
      </c>
      <c r="E51" s="28">
        <f>E52+E55+E56</f>
        <v>11798439</v>
      </c>
      <c r="F51" s="28">
        <f>F52+F55+F56</f>
        <v>9950000</v>
      </c>
      <c r="G51" s="28">
        <f>G52+G55+G56</f>
        <v>9597494</v>
      </c>
      <c r="H51" s="168">
        <f t="shared" si="0"/>
        <v>0.8134545595396137</v>
      </c>
    </row>
    <row r="52" spans="1:8" s="52" customFormat="1" ht="15">
      <c r="A52" s="174"/>
      <c r="B52" s="37" t="s">
        <v>90</v>
      </c>
      <c r="C52" s="56"/>
      <c r="D52" s="23" t="s">
        <v>91</v>
      </c>
      <c r="E52" s="57">
        <f>E53+E54</f>
        <v>11242365</v>
      </c>
      <c r="F52" s="57">
        <f>F53+F54</f>
        <v>9500000</v>
      </c>
      <c r="G52" s="57">
        <f>G53+G54</f>
        <v>9110166</v>
      </c>
      <c r="H52" s="168">
        <f t="shared" si="0"/>
        <v>0.8103424857670072</v>
      </c>
    </row>
    <row r="53" spans="1:8" s="52" customFormat="1" ht="12.75" customHeight="1">
      <c r="A53" s="174"/>
      <c r="B53" s="58"/>
      <c r="C53" s="22" t="s">
        <v>92</v>
      </c>
      <c r="D53" s="59" t="s">
        <v>93</v>
      </c>
      <c r="E53" s="24">
        <f>E273</f>
        <v>7165533</v>
      </c>
      <c r="F53" s="24">
        <f aca="true" t="shared" si="9" ref="F53:G56">F273</f>
        <v>6000000</v>
      </c>
      <c r="G53" s="24">
        <f>G273</f>
        <v>5807175</v>
      </c>
      <c r="H53" s="168">
        <f t="shared" si="0"/>
        <v>0.8104316873566837</v>
      </c>
    </row>
    <row r="54" spans="1:8" s="52" customFormat="1" ht="15">
      <c r="A54" s="174"/>
      <c r="B54" s="58"/>
      <c r="C54" s="22" t="s">
        <v>94</v>
      </c>
      <c r="D54" s="59" t="s">
        <v>95</v>
      </c>
      <c r="E54" s="24">
        <f>E274</f>
        <v>4076832</v>
      </c>
      <c r="F54" s="24">
        <f t="shared" si="9"/>
        <v>3500000</v>
      </c>
      <c r="G54" s="24">
        <f>G274</f>
        <v>3302991</v>
      </c>
      <c r="H54" s="168">
        <f t="shared" si="0"/>
        <v>0.8101857030164599</v>
      </c>
    </row>
    <row r="55" spans="1:8" s="52" customFormat="1" ht="15">
      <c r="A55" s="174"/>
      <c r="B55" s="37" t="s">
        <v>96</v>
      </c>
      <c r="C55" s="22"/>
      <c r="D55" s="23" t="s">
        <v>97</v>
      </c>
      <c r="E55" s="24">
        <f>E275</f>
        <v>556074</v>
      </c>
      <c r="F55" s="24">
        <f t="shared" si="9"/>
        <v>450000</v>
      </c>
      <c r="G55" s="24">
        <f>G275</f>
        <v>487328</v>
      </c>
      <c r="H55" s="168">
        <f t="shared" si="0"/>
        <v>0.8763725691184986</v>
      </c>
    </row>
    <row r="56" spans="1:8" s="52" customFormat="1" ht="24.75" customHeight="1">
      <c r="A56" s="174"/>
      <c r="B56" s="203" t="s">
        <v>98</v>
      </c>
      <c r="C56" s="203"/>
      <c r="D56" s="23" t="s">
        <v>99</v>
      </c>
      <c r="E56" s="24">
        <f>E276</f>
        <v>0</v>
      </c>
      <c r="F56" s="24">
        <f t="shared" si="9"/>
        <v>0</v>
      </c>
      <c r="G56" s="24">
        <f t="shared" si="9"/>
        <v>0</v>
      </c>
      <c r="H56" s="168"/>
    </row>
    <row r="57" spans="1:8" s="52" customFormat="1" ht="16.5" customHeight="1">
      <c r="A57" s="109" t="s">
        <v>100</v>
      </c>
      <c r="B57" s="61"/>
      <c r="C57" s="39"/>
      <c r="D57" s="40" t="s">
        <v>101</v>
      </c>
      <c r="E57" s="19">
        <f aca="true" t="shared" si="10" ref="E57:G58">E58</f>
        <v>500</v>
      </c>
      <c r="F57" s="19">
        <f t="shared" si="10"/>
        <v>500</v>
      </c>
      <c r="G57" s="19">
        <f t="shared" si="10"/>
        <v>1016</v>
      </c>
      <c r="H57" s="168">
        <f>G57/E57</f>
        <v>2.032</v>
      </c>
    </row>
    <row r="58" spans="1:8" s="52" customFormat="1" ht="17.25" customHeight="1">
      <c r="A58" s="175" t="s">
        <v>102</v>
      </c>
      <c r="B58" s="45"/>
      <c r="C58" s="62"/>
      <c r="D58" s="27" t="s">
        <v>103</v>
      </c>
      <c r="E58" s="28">
        <f t="shared" si="10"/>
        <v>500</v>
      </c>
      <c r="F58" s="28">
        <f t="shared" si="10"/>
        <v>500</v>
      </c>
      <c r="G58" s="28">
        <f t="shared" si="10"/>
        <v>1016</v>
      </c>
      <c r="H58" s="168">
        <f>G58/E58</f>
        <v>2.032</v>
      </c>
    </row>
    <row r="59" spans="1:8" s="52" customFormat="1" ht="14.25" customHeight="1">
      <c r="A59" s="174"/>
      <c r="B59" s="55" t="s">
        <v>104</v>
      </c>
      <c r="C59" s="22"/>
      <c r="D59" s="23" t="s">
        <v>105</v>
      </c>
      <c r="E59" s="24">
        <f>E279</f>
        <v>500</v>
      </c>
      <c r="F59" s="24">
        <f>F279</f>
        <v>500</v>
      </c>
      <c r="G59" s="24">
        <f>G279</f>
        <v>1016</v>
      </c>
      <c r="H59" s="168">
        <f>G59/E59</f>
        <v>2.032</v>
      </c>
    </row>
    <row r="60" spans="1:8" s="52" customFormat="1" ht="14.25" customHeight="1">
      <c r="A60" s="103" t="s">
        <v>106</v>
      </c>
      <c r="B60" s="63"/>
      <c r="C60" s="38"/>
      <c r="D60" s="64" t="s">
        <v>107</v>
      </c>
      <c r="E60" s="19">
        <f>E61+E70</f>
        <v>20806876</v>
      </c>
      <c r="F60" s="19">
        <f>F61+F70</f>
        <v>16912738</v>
      </c>
      <c r="G60" s="19">
        <f>G61+G70</f>
        <v>10428537</v>
      </c>
      <c r="H60" s="168">
        <f t="shared" si="0"/>
        <v>0.5012062839226802</v>
      </c>
    </row>
    <row r="61" spans="1:8" s="52" customFormat="1" ht="14.25" customHeight="1">
      <c r="A61" s="104" t="s">
        <v>108</v>
      </c>
      <c r="B61" s="38"/>
      <c r="C61" s="39"/>
      <c r="D61" s="40" t="s">
        <v>109</v>
      </c>
      <c r="E61" s="19">
        <f>E62+E68</f>
        <v>10360118</v>
      </c>
      <c r="F61" s="19">
        <f>F62+F68</f>
        <v>8000544</v>
      </c>
      <c r="G61" s="19">
        <f>G62+G68</f>
        <v>3716551</v>
      </c>
      <c r="H61" s="168">
        <f t="shared" si="0"/>
        <v>0.35873635802217696</v>
      </c>
    </row>
    <row r="62" spans="1:8" s="52" customFormat="1" ht="15">
      <c r="A62" s="25" t="s">
        <v>110</v>
      </c>
      <c r="B62" s="35"/>
      <c r="C62" s="36"/>
      <c r="D62" s="27" t="s">
        <v>111</v>
      </c>
      <c r="E62" s="28">
        <f>E63+E64+E65+E67</f>
        <v>9808891</v>
      </c>
      <c r="F62" s="28">
        <f>F63+F64+F65+F67</f>
        <v>7600544</v>
      </c>
      <c r="G62" s="28">
        <f>G63+G64+G65+G67</f>
        <v>3716551</v>
      </c>
      <c r="H62" s="168">
        <f t="shared" si="0"/>
        <v>0.37889614636353897</v>
      </c>
    </row>
    <row r="63" spans="1:8" s="52" customFormat="1" ht="15">
      <c r="A63" s="174"/>
      <c r="B63" s="37" t="s">
        <v>112</v>
      </c>
      <c r="C63" s="65"/>
      <c r="D63" s="23" t="s">
        <v>113</v>
      </c>
      <c r="E63" s="24">
        <f aca="true" t="shared" si="11" ref="E63:G64">E283</f>
        <v>0</v>
      </c>
      <c r="F63" s="24">
        <f t="shared" si="11"/>
        <v>0</v>
      </c>
      <c r="G63" s="24">
        <f t="shared" si="11"/>
        <v>0</v>
      </c>
      <c r="H63" s="168"/>
    </row>
    <row r="64" spans="1:8" s="52" customFormat="1" ht="15">
      <c r="A64" s="174"/>
      <c r="B64" s="37" t="s">
        <v>114</v>
      </c>
      <c r="C64" s="22"/>
      <c r="D64" s="23" t="s">
        <v>115</v>
      </c>
      <c r="E64" s="24">
        <f t="shared" si="11"/>
        <v>2752347</v>
      </c>
      <c r="F64" s="24">
        <f t="shared" si="11"/>
        <v>2200000</v>
      </c>
      <c r="G64" s="24">
        <f t="shared" si="11"/>
        <v>2148262</v>
      </c>
      <c r="H64" s="168">
        <f t="shared" si="0"/>
        <v>0.7805200434392902</v>
      </c>
    </row>
    <row r="65" spans="1:8" s="52" customFormat="1" ht="15">
      <c r="A65" s="173"/>
      <c r="B65" s="37" t="s">
        <v>116</v>
      </c>
      <c r="C65" s="22"/>
      <c r="D65" s="23" t="s">
        <v>117</v>
      </c>
      <c r="E65" s="66">
        <f>E66</f>
        <v>7056000</v>
      </c>
      <c r="F65" s="66">
        <f>F66</f>
        <v>5400000</v>
      </c>
      <c r="G65" s="66">
        <f>G66</f>
        <v>1568289</v>
      </c>
      <c r="H65" s="168">
        <f t="shared" si="0"/>
        <v>0.22226318027210884</v>
      </c>
    </row>
    <row r="66" spans="1:8" s="52" customFormat="1" ht="15">
      <c r="A66" s="173"/>
      <c r="B66" s="37"/>
      <c r="C66" s="22" t="s">
        <v>118</v>
      </c>
      <c r="D66" s="67" t="s">
        <v>119</v>
      </c>
      <c r="E66" s="68">
        <f aca="true" t="shared" si="12" ref="E66:G67">E286</f>
        <v>7056000</v>
      </c>
      <c r="F66" s="68">
        <f t="shared" si="12"/>
        <v>5400000</v>
      </c>
      <c r="G66" s="68">
        <f t="shared" si="12"/>
        <v>1568289</v>
      </c>
      <c r="H66" s="168">
        <f t="shared" si="0"/>
        <v>0.22226318027210884</v>
      </c>
    </row>
    <row r="67" spans="1:8" s="52" customFormat="1" ht="15">
      <c r="A67" s="173"/>
      <c r="B67" s="37" t="s">
        <v>120</v>
      </c>
      <c r="C67" s="22"/>
      <c r="D67" s="23" t="s">
        <v>121</v>
      </c>
      <c r="E67" s="24">
        <f t="shared" si="12"/>
        <v>544</v>
      </c>
      <c r="F67" s="24">
        <f t="shared" si="12"/>
        <v>544</v>
      </c>
      <c r="G67" s="24">
        <f t="shared" si="12"/>
        <v>0</v>
      </c>
      <c r="H67" s="168"/>
    </row>
    <row r="68" spans="1:8" s="52" customFormat="1" ht="15">
      <c r="A68" s="46" t="s">
        <v>122</v>
      </c>
      <c r="B68" s="35"/>
      <c r="C68" s="26"/>
      <c r="D68" s="69" t="s">
        <v>123</v>
      </c>
      <c r="E68" s="28">
        <f>E69</f>
        <v>551227</v>
      </c>
      <c r="F68" s="28">
        <f>F69</f>
        <v>400000</v>
      </c>
      <c r="G68" s="28">
        <f>G69</f>
        <v>0</v>
      </c>
      <c r="H68" s="168">
        <f t="shared" si="0"/>
        <v>0</v>
      </c>
    </row>
    <row r="69" spans="1:8" s="52" customFormat="1" ht="15">
      <c r="A69" s="173"/>
      <c r="B69" s="37" t="s">
        <v>124</v>
      </c>
      <c r="C69" s="22"/>
      <c r="D69" s="70" t="s">
        <v>125</v>
      </c>
      <c r="E69" s="24">
        <f>E289</f>
        <v>551227</v>
      </c>
      <c r="F69" s="24">
        <f>F289</f>
        <v>400000</v>
      </c>
      <c r="G69" s="24">
        <f>G289</f>
        <v>0</v>
      </c>
      <c r="H69" s="168">
        <f t="shared" si="0"/>
        <v>0</v>
      </c>
    </row>
    <row r="70" spans="1:8" s="52" customFormat="1" ht="15">
      <c r="A70" s="103" t="s">
        <v>126</v>
      </c>
      <c r="B70" s="38"/>
      <c r="C70" s="38"/>
      <c r="D70" s="71" t="s">
        <v>127</v>
      </c>
      <c r="E70" s="19">
        <f>E71+E79+E82+E87+E96</f>
        <v>10446758</v>
      </c>
      <c r="F70" s="19">
        <f>F71+F79+F82+F87+F96</f>
        <v>8912194</v>
      </c>
      <c r="G70" s="19">
        <f>G71+G79+G82+G87+G96</f>
        <v>6711986</v>
      </c>
      <c r="H70" s="168">
        <f t="shared" si="0"/>
        <v>0.6424946380494312</v>
      </c>
    </row>
    <row r="71" spans="1:8" s="52" customFormat="1" ht="24.75" customHeight="1">
      <c r="A71" s="220" t="s">
        <v>128</v>
      </c>
      <c r="B71" s="220"/>
      <c r="C71" s="220"/>
      <c r="D71" s="72" t="s">
        <v>129</v>
      </c>
      <c r="E71" s="28">
        <f>E72+E73+E74+E75+E76+E77+E78</f>
        <v>202262</v>
      </c>
      <c r="F71" s="28">
        <f>F72+F73+F74+F75+F76+F77+F78</f>
        <v>162262</v>
      </c>
      <c r="G71" s="28">
        <f>G72+G73+G74+G75+G76+G77+G78</f>
        <v>86735</v>
      </c>
      <c r="H71" s="168">
        <f t="shared" si="0"/>
        <v>0.4288249893702228</v>
      </c>
    </row>
    <row r="72" spans="1:8" s="52" customFormat="1" ht="15">
      <c r="A72" s="174"/>
      <c r="B72" s="37" t="s">
        <v>130</v>
      </c>
      <c r="C72" s="22"/>
      <c r="D72" s="73" t="s">
        <v>131</v>
      </c>
      <c r="E72" s="24">
        <f aca="true" t="shared" si="13" ref="E72:G74">E292</f>
        <v>0</v>
      </c>
      <c r="F72" s="24">
        <f t="shared" si="13"/>
        <v>0</v>
      </c>
      <c r="G72" s="24">
        <f t="shared" si="13"/>
        <v>0</v>
      </c>
      <c r="H72" s="168"/>
    </row>
    <row r="73" spans="1:8" s="52" customFormat="1" ht="15">
      <c r="A73" s="174"/>
      <c r="B73" s="37" t="s">
        <v>132</v>
      </c>
      <c r="C73" s="22"/>
      <c r="D73" s="73" t="s">
        <v>133</v>
      </c>
      <c r="E73" s="24">
        <f t="shared" si="13"/>
        <v>175000</v>
      </c>
      <c r="F73" s="24">
        <f t="shared" si="13"/>
        <v>135000</v>
      </c>
      <c r="G73" s="24">
        <f t="shared" si="13"/>
        <v>63161</v>
      </c>
      <c r="H73" s="168">
        <f aca="true" t="shared" si="14" ref="H73:H136">G73/E73</f>
        <v>0.36092</v>
      </c>
    </row>
    <row r="74" spans="1:8" s="52" customFormat="1" ht="12.75" customHeight="1">
      <c r="A74" s="174"/>
      <c r="B74" s="37" t="s">
        <v>134</v>
      </c>
      <c r="C74" s="22"/>
      <c r="D74" s="73" t="s">
        <v>135</v>
      </c>
      <c r="E74" s="24">
        <f t="shared" si="13"/>
        <v>0</v>
      </c>
      <c r="F74" s="24">
        <f t="shared" si="13"/>
        <v>0</v>
      </c>
      <c r="G74" s="24">
        <f t="shared" si="13"/>
        <v>0</v>
      </c>
      <c r="H74" s="168"/>
    </row>
    <row r="75" spans="1:8" s="52" customFormat="1" ht="15">
      <c r="A75" s="176"/>
      <c r="B75" s="37" t="s">
        <v>136</v>
      </c>
      <c r="C75" s="22"/>
      <c r="D75" s="73" t="s">
        <v>137</v>
      </c>
      <c r="E75" s="24"/>
      <c r="F75" s="24">
        <f aca="true" t="shared" si="15" ref="F75:G78">F295</f>
        <v>0</v>
      </c>
      <c r="G75" s="24">
        <f t="shared" si="15"/>
        <v>0</v>
      </c>
      <c r="H75" s="168"/>
    </row>
    <row r="76" spans="1:8" s="52" customFormat="1" ht="15">
      <c r="A76" s="177"/>
      <c r="B76" s="37" t="s">
        <v>138</v>
      </c>
      <c r="C76" s="22"/>
      <c r="D76" s="73" t="s">
        <v>139</v>
      </c>
      <c r="E76" s="24"/>
      <c r="F76" s="24">
        <f t="shared" si="15"/>
        <v>0</v>
      </c>
      <c r="G76" s="24">
        <f t="shared" si="15"/>
        <v>0</v>
      </c>
      <c r="H76" s="168"/>
    </row>
    <row r="77" spans="1:8" s="52" customFormat="1" ht="15">
      <c r="A77" s="177"/>
      <c r="B77" s="37" t="s">
        <v>140</v>
      </c>
      <c r="C77" s="22"/>
      <c r="D77" s="73" t="s">
        <v>141</v>
      </c>
      <c r="E77" s="24">
        <f>E297</f>
        <v>18262</v>
      </c>
      <c r="F77" s="24">
        <f t="shared" si="15"/>
        <v>18262</v>
      </c>
      <c r="G77" s="24">
        <f t="shared" si="15"/>
        <v>16476</v>
      </c>
      <c r="H77" s="168">
        <f t="shared" si="14"/>
        <v>0.9022012923009528</v>
      </c>
    </row>
    <row r="78" spans="1:8" s="52" customFormat="1" ht="15">
      <c r="A78" s="176"/>
      <c r="B78" s="37" t="s">
        <v>142</v>
      </c>
      <c r="C78" s="22"/>
      <c r="D78" s="73" t="s">
        <v>143</v>
      </c>
      <c r="E78" s="24">
        <f>E298</f>
        <v>9000</v>
      </c>
      <c r="F78" s="24">
        <f t="shared" si="15"/>
        <v>9000</v>
      </c>
      <c r="G78" s="24">
        <f t="shared" si="15"/>
        <v>7098</v>
      </c>
      <c r="H78" s="168">
        <f t="shared" si="14"/>
        <v>0.7886666666666666</v>
      </c>
    </row>
    <row r="79" spans="1:8" s="52" customFormat="1" ht="15">
      <c r="A79" s="175" t="s">
        <v>144</v>
      </c>
      <c r="B79" s="35"/>
      <c r="C79" s="74"/>
      <c r="D79" s="72" t="s">
        <v>145</v>
      </c>
      <c r="E79" s="28">
        <f>E80+E81</f>
        <v>117397</v>
      </c>
      <c r="F79" s="28">
        <f>F80+F81</f>
        <v>117397</v>
      </c>
      <c r="G79" s="28">
        <f>G80+G81</f>
        <v>82542</v>
      </c>
      <c r="H79" s="168">
        <f t="shared" si="14"/>
        <v>0.7031014421152159</v>
      </c>
    </row>
    <row r="80" spans="1:8" s="52" customFormat="1" ht="15">
      <c r="A80" s="174"/>
      <c r="B80" s="55" t="s">
        <v>146</v>
      </c>
      <c r="C80" s="22"/>
      <c r="D80" s="73" t="s">
        <v>147</v>
      </c>
      <c r="E80" s="24">
        <f aca="true" t="shared" si="16" ref="E80:G81">E300</f>
        <v>5779</v>
      </c>
      <c r="F80" s="24">
        <f t="shared" si="16"/>
        <v>5779</v>
      </c>
      <c r="G80" s="24">
        <f t="shared" si="16"/>
        <v>1449</v>
      </c>
      <c r="H80" s="168">
        <f t="shared" si="14"/>
        <v>0.2507354213531753</v>
      </c>
    </row>
    <row r="81" spans="1:8" s="52" customFormat="1" ht="15">
      <c r="A81" s="176"/>
      <c r="B81" s="21" t="s">
        <v>148</v>
      </c>
      <c r="C81" s="22"/>
      <c r="D81" s="73" t="s">
        <v>149</v>
      </c>
      <c r="E81" s="24">
        <f t="shared" si="16"/>
        <v>111618</v>
      </c>
      <c r="F81" s="24">
        <f t="shared" si="16"/>
        <v>111618</v>
      </c>
      <c r="G81" s="24">
        <f t="shared" si="16"/>
        <v>81093</v>
      </c>
      <c r="H81" s="168">
        <f t="shared" si="14"/>
        <v>0.7265226038810945</v>
      </c>
    </row>
    <row r="82" spans="1:8" s="52" customFormat="1" ht="15">
      <c r="A82" s="175" t="s">
        <v>150</v>
      </c>
      <c r="B82" s="35"/>
      <c r="C82" s="26"/>
      <c r="D82" s="72" t="s">
        <v>151</v>
      </c>
      <c r="E82" s="28">
        <f>E83+E84+E85+E86</f>
        <v>4101416</v>
      </c>
      <c r="F82" s="28">
        <f>F83+F84+F85+F86</f>
        <v>3506138</v>
      </c>
      <c r="G82" s="28">
        <f>G83+G84+G85+G86</f>
        <v>2717331</v>
      </c>
      <c r="H82" s="168">
        <f t="shared" si="14"/>
        <v>0.6625348416254289</v>
      </c>
    </row>
    <row r="83" spans="1:8" s="52" customFormat="1" ht="15">
      <c r="A83" s="174"/>
      <c r="B83" s="37" t="s">
        <v>152</v>
      </c>
      <c r="C83" s="22"/>
      <c r="D83" s="73" t="s">
        <v>153</v>
      </c>
      <c r="E83" s="24">
        <f>E303</f>
        <v>4095278</v>
      </c>
      <c r="F83" s="24">
        <f aca="true" t="shared" si="17" ref="F83:G86">F303</f>
        <v>3500000</v>
      </c>
      <c r="G83" s="24">
        <f t="shared" si="17"/>
        <v>2715130</v>
      </c>
      <c r="H83" s="168">
        <f t="shared" si="14"/>
        <v>0.66299040016331</v>
      </c>
    </row>
    <row r="84" spans="1:8" s="52" customFormat="1" ht="24.75" customHeight="1">
      <c r="A84" s="174"/>
      <c r="B84" s="234" t="s">
        <v>154</v>
      </c>
      <c r="C84" s="234"/>
      <c r="D84" s="73" t="s">
        <v>155</v>
      </c>
      <c r="E84" s="24"/>
      <c r="F84" s="24">
        <f t="shared" si="17"/>
        <v>0</v>
      </c>
      <c r="G84" s="24">
        <f t="shared" si="17"/>
        <v>0</v>
      </c>
      <c r="H84" s="168"/>
    </row>
    <row r="85" spans="1:8" s="52" customFormat="1" ht="25.5" customHeight="1">
      <c r="A85" s="178"/>
      <c r="B85" s="203" t="s">
        <v>156</v>
      </c>
      <c r="C85" s="203"/>
      <c r="D85" s="73" t="s">
        <v>157</v>
      </c>
      <c r="E85" s="24">
        <f>E305</f>
        <v>0</v>
      </c>
      <c r="F85" s="24">
        <f t="shared" si="17"/>
        <v>0</v>
      </c>
      <c r="G85" s="24">
        <f>G305</f>
        <v>0</v>
      </c>
      <c r="H85" s="168"/>
    </row>
    <row r="86" spans="1:8" s="52" customFormat="1" ht="15">
      <c r="A86" s="174"/>
      <c r="B86" s="21" t="s">
        <v>158</v>
      </c>
      <c r="C86" s="22"/>
      <c r="D86" s="73" t="s">
        <v>159</v>
      </c>
      <c r="E86" s="24">
        <f>E306</f>
        <v>6138</v>
      </c>
      <c r="F86" s="24">
        <f t="shared" si="17"/>
        <v>6138</v>
      </c>
      <c r="G86" s="24">
        <f>G306</f>
        <v>2201</v>
      </c>
      <c r="H86" s="168">
        <f t="shared" si="14"/>
        <v>0.35858585858585856</v>
      </c>
    </row>
    <row r="87" spans="1:8" s="52" customFormat="1" ht="29.25" customHeight="1">
      <c r="A87" s="204" t="s">
        <v>160</v>
      </c>
      <c r="B87" s="204"/>
      <c r="C87" s="204"/>
      <c r="D87" s="72" t="s">
        <v>161</v>
      </c>
      <c r="E87" s="28">
        <f>E88+E89+E90+E91+E92+E95+E93+E94</f>
        <v>6025683</v>
      </c>
      <c r="F87" s="28">
        <f>F88+F89+F90+F91+F92+F95+F93+F94</f>
        <v>5126397</v>
      </c>
      <c r="G87" s="28">
        <f>G88+G89+G90+G91+G92+G95+G93+G94</f>
        <v>3825378</v>
      </c>
      <c r="H87" s="168">
        <f t="shared" si="14"/>
        <v>0.6348455436504045</v>
      </c>
    </row>
    <row r="88" spans="1:8" s="52" customFormat="1" ht="15">
      <c r="A88" s="174"/>
      <c r="B88" s="75" t="s">
        <v>162</v>
      </c>
      <c r="C88" s="37"/>
      <c r="D88" s="73" t="s">
        <v>163</v>
      </c>
      <c r="E88" s="24"/>
      <c r="F88" s="24">
        <f aca="true" t="shared" si="18" ref="F88:G90">F308</f>
        <v>0</v>
      </c>
      <c r="G88" s="24">
        <f t="shared" si="18"/>
        <v>0</v>
      </c>
      <c r="H88" s="168"/>
    </row>
    <row r="89" spans="1:8" s="52" customFormat="1" ht="19.5" customHeight="1">
      <c r="A89" s="174"/>
      <c r="B89" s="37" t="s">
        <v>164</v>
      </c>
      <c r="C89" s="75"/>
      <c r="D89" s="73" t="s">
        <v>165</v>
      </c>
      <c r="E89" s="24"/>
      <c r="F89" s="24">
        <f t="shared" si="18"/>
        <v>0</v>
      </c>
      <c r="G89" s="24">
        <f t="shared" si="18"/>
        <v>0</v>
      </c>
      <c r="H89" s="168"/>
    </row>
    <row r="90" spans="1:8" s="52" customFormat="1" ht="19.5" customHeight="1">
      <c r="A90" s="55"/>
      <c r="B90" s="255" t="s">
        <v>166</v>
      </c>
      <c r="C90" s="255"/>
      <c r="D90" s="76" t="s">
        <v>167</v>
      </c>
      <c r="E90" s="24">
        <f>E310</f>
        <v>456619</v>
      </c>
      <c r="F90" s="24">
        <f t="shared" si="18"/>
        <v>456619</v>
      </c>
      <c r="G90" s="24">
        <f t="shared" si="18"/>
        <v>248806</v>
      </c>
      <c r="H90" s="168">
        <f t="shared" si="14"/>
        <v>0.5448875320562657</v>
      </c>
    </row>
    <row r="91" spans="1:8" s="52" customFormat="1" ht="12" customHeight="1">
      <c r="A91" s="55"/>
      <c r="B91" s="255" t="s">
        <v>168</v>
      </c>
      <c r="C91" s="255"/>
      <c r="D91" s="76" t="s">
        <v>169</v>
      </c>
      <c r="E91" s="24"/>
      <c r="F91" s="24">
        <f>F370</f>
        <v>0</v>
      </c>
      <c r="G91" s="24">
        <f>G370</f>
        <v>0</v>
      </c>
      <c r="H91" s="168"/>
    </row>
    <row r="92" spans="1:8" s="52" customFormat="1" ht="15">
      <c r="A92" s="174"/>
      <c r="B92" s="238" t="s">
        <v>170</v>
      </c>
      <c r="C92" s="238"/>
      <c r="D92" s="54" t="s">
        <v>171</v>
      </c>
      <c r="E92" s="24"/>
      <c r="F92" s="24">
        <f>F311</f>
        <v>0</v>
      </c>
      <c r="G92" s="24">
        <f>G311</f>
        <v>0</v>
      </c>
      <c r="H92" s="168"/>
    </row>
    <row r="93" spans="1:8" s="52" customFormat="1" ht="15">
      <c r="A93" s="174"/>
      <c r="B93" s="211" t="s">
        <v>406</v>
      </c>
      <c r="C93" s="211"/>
      <c r="D93" s="77" t="s">
        <v>405</v>
      </c>
      <c r="E93" s="24">
        <f aca="true" t="shared" si="19" ref="E93:G94">E371</f>
        <v>54955</v>
      </c>
      <c r="F93" s="24">
        <f t="shared" si="19"/>
        <v>54955</v>
      </c>
      <c r="G93" s="24">
        <f t="shared" si="19"/>
        <v>0</v>
      </c>
      <c r="H93" s="168">
        <f t="shared" si="14"/>
        <v>0</v>
      </c>
    </row>
    <row r="94" spans="1:8" s="52" customFormat="1" ht="15">
      <c r="A94" s="174"/>
      <c r="B94" s="211" t="s">
        <v>443</v>
      </c>
      <c r="C94" s="211"/>
      <c r="D94" s="161" t="s">
        <v>442</v>
      </c>
      <c r="E94" s="24">
        <f t="shared" si="19"/>
        <v>175823</v>
      </c>
      <c r="F94" s="24">
        <f t="shared" si="19"/>
        <v>114823</v>
      </c>
      <c r="G94" s="24">
        <f t="shared" si="19"/>
        <v>114393</v>
      </c>
      <c r="H94" s="168">
        <f t="shared" si="14"/>
        <v>0.6506145384847262</v>
      </c>
    </row>
    <row r="95" spans="1:8" s="52" customFormat="1" ht="15">
      <c r="A95" s="174"/>
      <c r="B95" s="37" t="s">
        <v>172</v>
      </c>
      <c r="C95" s="75"/>
      <c r="D95" s="73" t="s">
        <v>173</v>
      </c>
      <c r="E95" s="24">
        <f>E313</f>
        <v>5338286</v>
      </c>
      <c r="F95" s="24">
        <f>F313</f>
        <v>4500000</v>
      </c>
      <c r="G95" s="24">
        <f>G313</f>
        <v>3462179</v>
      </c>
      <c r="H95" s="168">
        <f t="shared" si="14"/>
        <v>0.6485562969087831</v>
      </c>
    </row>
    <row r="96" spans="1:8" s="52" customFormat="1" ht="15">
      <c r="A96" s="175" t="s">
        <v>174</v>
      </c>
      <c r="B96" s="35"/>
      <c r="C96" s="26"/>
      <c r="D96" s="72" t="s">
        <v>175</v>
      </c>
      <c r="E96" s="28">
        <f>E97+E98+E99+E100</f>
        <v>0</v>
      </c>
      <c r="F96" s="28">
        <f>F97+F98+F99+F100</f>
        <v>0</v>
      </c>
      <c r="G96" s="28">
        <f>G97+G98+G99+G100</f>
        <v>0</v>
      </c>
      <c r="H96" s="168"/>
    </row>
    <row r="97" spans="1:8" s="52" customFormat="1" ht="15">
      <c r="A97" s="174"/>
      <c r="B97" s="37" t="s">
        <v>176</v>
      </c>
      <c r="C97" s="22"/>
      <c r="D97" s="73" t="s">
        <v>177</v>
      </c>
      <c r="E97" s="24">
        <f aca="true" t="shared" si="20" ref="E97:G98">E315</f>
        <v>0</v>
      </c>
      <c r="F97" s="24">
        <f t="shared" si="20"/>
        <v>0</v>
      </c>
      <c r="G97" s="24">
        <f t="shared" si="20"/>
        <v>0</v>
      </c>
      <c r="H97" s="168"/>
    </row>
    <row r="98" spans="1:8" s="52" customFormat="1" ht="21.75" customHeight="1">
      <c r="A98" s="258" t="s">
        <v>178</v>
      </c>
      <c r="B98" s="258"/>
      <c r="C98" s="258"/>
      <c r="D98" s="73" t="s">
        <v>179</v>
      </c>
      <c r="E98" s="78">
        <f t="shared" si="20"/>
        <v>-24124620</v>
      </c>
      <c r="F98" s="78">
        <f t="shared" si="20"/>
        <v>-19376418</v>
      </c>
      <c r="G98" s="78">
        <f t="shared" si="20"/>
        <v>-2345053</v>
      </c>
      <c r="H98" s="168">
        <f t="shared" si="14"/>
        <v>0.09720580054732468</v>
      </c>
    </row>
    <row r="99" spans="1:8" s="52" customFormat="1" ht="15">
      <c r="A99" s="179" t="s">
        <v>180</v>
      </c>
      <c r="B99" s="79"/>
      <c r="C99" s="30"/>
      <c r="D99" s="73" t="s">
        <v>181</v>
      </c>
      <c r="E99" s="78">
        <f>E374</f>
        <v>24124620</v>
      </c>
      <c r="F99" s="78">
        <f>F374</f>
        <v>19376418</v>
      </c>
      <c r="G99" s="78">
        <f>G374</f>
        <v>2345053</v>
      </c>
      <c r="H99" s="168">
        <f t="shared" si="14"/>
        <v>0.09720580054732468</v>
      </c>
    </row>
    <row r="100" spans="1:8" s="52" customFormat="1" ht="15">
      <c r="A100" s="174"/>
      <c r="B100" s="21" t="s">
        <v>182</v>
      </c>
      <c r="C100" s="22"/>
      <c r="D100" s="73" t="s">
        <v>183</v>
      </c>
      <c r="E100" s="24">
        <f>E317</f>
        <v>0</v>
      </c>
      <c r="F100" s="24">
        <f>F317</f>
        <v>0</v>
      </c>
      <c r="G100" s="24">
        <f>G317</f>
        <v>0</v>
      </c>
      <c r="H100" s="168"/>
    </row>
    <row r="101" spans="1:8" s="52" customFormat="1" ht="15">
      <c r="A101" s="109" t="s">
        <v>184</v>
      </c>
      <c r="B101" s="61"/>
      <c r="C101" s="17"/>
      <c r="D101" s="80" t="s">
        <v>185</v>
      </c>
      <c r="E101" s="19">
        <f>E102</f>
        <v>433553</v>
      </c>
      <c r="F101" s="19">
        <f>F102</f>
        <v>300138</v>
      </c>
      <c r="G101" s="19">
        <f>G102</f>
        <v>477779</v>
      </c>
      <c r="H101" s="168">
        <f t="shared" si="14"/>
        <v>1.102008289643942</v>
      </c>
    </row>
    <row r="102" spans="1:8" s="52" customFormat="1" ht="15">
      <c r="A102" s="175"/>
      <c r="B102" s="81" t="s">
        <v>186</v>
      </c>
      <c r="C102" s="62"/>
      <c r="D102" s="72" t="s">
        <v>187</v>
      </c>
      <c r="E102" s="28">
        <f>E103+E104+E105+E106+E107</f>
        <v>433553</v>
      </c>
      <c r="F102" s="28">
        <f>F103+F104+F105+F106+F107</f>
        <v>300138</v>
      </c>
      <c r="G102" s="28">
        <f>G103+G104+G105+G106+G107</f>
        <v>477779</v>
      </c>
      <c r="H102" s="168">
        <f t="shared" si="14"/>
        <v>1.102008289643942</v>
      </c>
    </row>
    <row r="103" spans="1:8" s="52" customFormat="1" ht="15">
      <c r="A103" s="174"/>
      <c r="B103" s="21" t="s">
        <v>188</v>
      </c>
      <c r="C103" s="22"/>
      <c r="D103" s="73" t="s">
        <v>189</v>
      </c>
      <c r="E103" s="24">
        <f>E377</f>
        <v>12067</v>
      </c>
      <c r="F103" s="24">
        <f aca="true" t="shared" si="21" ref="E103:G107">F377</f>
        <v>11949</v>
      </c>
      <c r="G103" s="24">
        <f t="shared" si="21"/>
        <v>12067</v>
      </c>
      <c r="H103" s="168">
        <f>G103/E103</f>
        <v>1</v>
      </c>
    </row>
    <row r="104" spans="1:8" s="52" customFormat="1" ht="15">
      <c r="A104" s="174"/>
      <c r="B104" s="21" t="s">
        <v>190</v>
      </c>
      <c r="C104" s="22"/>
      <c r="D104" s="73" t="s">
        <v>191</v>
      </c>
      <c r="E104" s="24">
        <f>E378</f>
        <v>0</v>
      </c>
      <c r="F104" s="24">
        <f t="shared" si="21"/>
        <v>0</v>
      </c>
      <c r="G104" s="24">
        <f t="shared" si="21"/>
        <v>0</v>
      </c>
      <c r="H104" s="168"/>
    </row>
    <row r="105" spans="1:8" s="52" customFormat="1" ht="15">
      <c r="A105" s="174"/>
      <c r="B105" s="21" t="s">
        <v>192</v>
      </c>
      <c r="C105" s="22"/>
      <c r="D105" s="73" t="s">
        <v>193</v>
      </c>
      <c r="E105" s="24"/>
      <c r="F105" s="24">
        <f t="shared" si="21"/>
        <v>0</v>
      </c>
      <c r="G105" s="24">
        <f t="shared" si="21"/>
        <v>0</v>
      </c>
      <c r="H105" s="168"/>
    </row>
    <row r="106" spans="1:8" s="52" customFormat="1" ht="15">
      <c r="A106" s="174"/>
      <c r="B106" s="203" t="s">
        <v>194</v>
      </c>
      <c r="C106" s="203"/>
      <c r="D106" s="73" t="s">
        <v>195</v>
      </c>
      <c r="E106" s="24">
        <f>E380</f>
        <v>421486</v>
      </c>
      <c r="F106" s="24">
        <f t="shared" si="21"/>
        <v>288189</v>
      </c>
      <c r="G106" s="24">
        <f t="shared" si="21"/>
        <v>465712</v>
      </c>
      <c r="H106" s="168">
        <f t="shared" si="14"/>
        <v>1.1049287520819198</v>
      </c>
    </row>
    <row r="107" spans="1:8" s="52" customFormat="1" ht="13.5" customHeight="1">
      <c r="A107" s="174"/>
      <c r="B107" s="21" t="s">
        <v>196</v>
      </c>
      <c r="C107" s="21"/>
      <c r="D107" s="73" t="s">
        <v>197</v>
      </c>
      <c r="E107" s="24">
        <f t="shared" si="21"/>
        <v>0</v>
      </c>
      <c r="F107" s="24">
        <f t="shared" si="21"/>
        <v>0</v>
      </c>
      <c r="G107" s="24">
        <f t="shared" si="21"/>
        <v>0</v>
      </c>
      <c r="H107" s="168"/>
    </row>
    <row r="108" spans="1:8" s="52" customFormat="1" ht="15">
      <c r="A108" s="109" t="s">
        <v>198</v>
      </c>
      <c r="B108" s="61"/>
      <c r="C108" s="17"/>
      <c r="D108" s="80" t="s">
        <v>199</v>
      </c>
      <c r="E108" s="19">
        <f>E109</f>
        <v>0</v>
      </c>
      <c r="F108" s="19">
        <f>F109</f>
        <v>0</v>
      </c>
      <c r="G108" s="19">
        <f>G109</f>
        <v>0</v>
      </c>
      <c r="H108" s="168"/>
    </row>
    <row r="109" spans="1:8" s="52" customFormat="1" ht="25.5" customHeight="1">
      <c r="A109" s="204" t="s">
        <v>200</v>
      </c>
      <c r="B109" s="204"/>
      <c r="C109" s="204"/>
      <c r="D109" s="72" t="s">
        <v>201</v>
      </c>
      <c r="E109" s="28">
        <f>E110+E111+E112+E113+E114+E115+E117+E116</f>
        <v>0</v>
      </c>
      <c r="F109" s="28">
        <f>F110+F111+F112+F113+F114+F115+F117+F116</f>
        <v>0</v>
      </c>
      <c r="G109" s="28">
        <f>G110+G111+G112+G113+G114+G115+G117+G116</f>
        <v>0</v>
      </c>
      <c r="H109" s="168"/>
    </row>
    <row r="110" spans="1:8" s="52" customFormat="1" ht="27" customHeight="1" hidden="1">
      <c r="A110" s="174"/>
      <c r="B110" s="203" t="s">
        <v>202</v>
      </c>
      <c r="C110" s="203"/>
      <c r="D110" s="73" t="s">
        <v>203</v>
      </c>
      <c r="E110" s="24">
        <f>E320</f>
        <v>0</v>
      </c>
      <c r="F110" s="24">
        <f aca="true" t="shared" si="22" ref="F110:G113">F320</f>
        <v>0</v>
      </c>
      <c r="G110" s="24">
        <f t="shared" si="22"/>
        <v>0</v>
      </c>
      <c r="H110" s="168" t="e">
        <f t="shared" si="14"/>
        <v>#DIV/0!</v>
      </c>
    </row>
    <row r="111" spans="1:8" s="52" customFormat="1" ht="12.75" customHeight="1" hidden="1">
      <c r="A111" s="174"/>
      <c r="B111" s="21" t="s">
        <v>204</v>
      </c>
      <c r="C111" s="22"/>
      <c r="D111" s="73" t="s">
        <v>205</v>
      </c>
      <c r="E111" s="24"/>
      <c r="F111" s="24">
        <f t="shared" si="22"/>
        <v>0</v>
      </c>
      <c r="G111" s="24">
        <f t="shared" si="22"/>
        <v>0</v>
      </c>
      <c r="H111" s="168" t="e">
        <f t="shared" si="14"/>
        <v>#DIV/0!</v>
      </c>
    </row>
    <row r="112" spans="1:8" s="52" customFormat="1" ht="15" customHeight="1" hidden="1">
      <c r="A112" s="174"/>
      <c r="B112" s="21" t="s">
        <v>206</v>
      </c>
      <c r="C112" s="22"/>
      <c r="D112" s="73" t="s">
        <v>207</v>
      </c>
      <c r="E112" s="24"/>
      <c r="F112" s="24">
        <f t="shared" si="22"/>
        <v>0</v>
      </c>
      <c r="G112" s="24">
        <f t="shared" si="22"/>
        <v>0</v>
      </c>
      <c r="H112" s="168" t="e">
        <f t="shared" si="14"/>
        <v>#DIV/0!</v>
      </c>
    </row>
    <row r="113" spans="1:8" s="52" customFormat="1" ht="24.75" customHeight="1" hidden="1">
      <c r="A113" s="174"/>
      <c r="B113" s="203" t="s">
        <v>208</v>
      </c>
      <c r="C113" s="203"/>
      <c r="D113" s="73" t="s">
        <v>209</v>
      </c>
      <c r="E113" s="24"/>
      <c r="F113" s="24">
        <f t="shared" si="22"/>
        <v>0</v>
      </c>
      <c r="G113" s="24">
        <f t="shared" si="22"/>
        <v>0</v>
      </c>
      <c r="H113" s="168" t="e">
        <f t="shared" si="14"/>
        <v>#DIV/0!</v>
      </c>
    </row>
    <row r="114" spans="1:8" s="52" customFormat="1" ht="24.75" customHeight="1">
      <c r="A114" s="174"/>
      <c r="B114" s="203" t="s">
        <v>210</v>
      </c>
      <c r="C114" s="201"/>
      <c r="D114" s="73" t="s">
        <v>211</v>
      </c>
      <c r="E114" s="24"/>
      <c r="F114" s="24">
        <f aca="true" t="shared" si="23" ref="F114:G116">F384</f>
        <v>0</v>
      </c>
      <c r="G114" s="24">
        <f t="shared" si="23"/>
        <v>0</v>
      </c>
      <c r="H114" s="168"/>
    </row>
    <row r="115" spans="1:8" s="52" customFormat="1" ht="14.25" customHeight="1">
      <c r="A115" s="174"/>
      <c r="B115" s="252" t="s">
        <v>212</v>
      </c>
      <c r="C115" s="252"/>
      <c r="D115" s="73" t="s">
        <v>213</v>
      </c>
      <c r="E115" s="24"/>
      <c r="F115" s="24">
        <f t="shared" si="23"/>
        <v>0</v>
      </c>
      <c r="G115" s="24">
        <f t="shared" si="23"/>
        <v>0</v>
      </c>
      <c r="H115" s="168"/>
    </row>
    <row r="116" spans="1:8" s="52" customFormat="1" ht="14.25" customHeight="1">
      <c r="A116" s="174"/>
      <c r="B116" s="210" t="s">
        <v>403</v>
      </c>
      <c r="C116" s="210"/>
      <c r="D116" s="73" t="s">
        <v>404</v>
      </c>
      <c r="E116" s="24">
        <f>E386</f>
        <v>0</v>
      </c>
      <c r="F116" s="24">
        <f t="shared" si="23"/>
        <v>0</v>
      </c>
      <c r="G116" s="24">
        <f t="shared" si="23"/>
        <v>0</v>
      </c>
      <c r="H116" s="168"/>
    </row>
    <row r="117" spans="1:8" s="52" customFormat="1" ht="15">
      <c r="A117" s="174"/>
      <c r="B117" s="21" t="s">
        <v>214</v>
      </c>
      <c r="C117" s="22"/>
      <c r="D117" s="73" t="s">
        <v>215</v>
      </c>
      <c r="E117" s="24"/>
      <c r="F117" s="24">
        <f>F324</f>
        <v>0</v>
      </c>
      <c r="G117" s="24">
        <f>G324</f>
        <v>0</v>
      </c>
      <c r="H117" s="168"/>
    </row>
    <row r="118" spans="1:8" s="52" customFormat="1" ht="15">
      <c r="A118" s="103" t="s">
        <v>216</v>
      </c>
      <c r="B118" s="38"/>
      <c r="C118" s="38"/>
      <c r="D118" s="80" t="s">
        <v>217</v>
      </c>
      <c r="E118" s="19">
        <f>E119</f>
        <v>44637452</v>
      </c>
      <c r="F118" s="19">
        <f>F119</f>
        <v>39509818</v>
      </c>
      <c r="G118" s="19">
        <f>G119</f>
        <v>8398380</v>
      </c>
      <c r="H118" s="168">
        <f t="shared" si="14"/>
        <v>0.18814649187413296</v>
      </c>
    </row>
    <row r="119" spans="1:8" s="52" customFormat="1" ht="15">
      <c r="A119" s="103" t="s">
        <v>218</v>
      </c>
      <c r="B119" s="38"/>
      <c r="C119" s="39"/>
      <c r="D119" s="80" t="s">
        <v>219</v>
      </c>
      <c r="E119" s="19">
        <f>E120+E165</f>
        <v>44637452</v>
      </c>
      <c r="F119" s="19">
        <f>F120+F165</f>
        <v>39509818</v>
      </c>
      <c r="G119" s="19">
        <f>G120+G165</f>
        <v>8398380</v>
      </c>
      <c r="H119" s="168">
        <f t="shared" si="14"/>
        <v>0.18814649187413296</v>
      </c>
    </row>
    <row r="120" spans="1:8" s="52" customFormat="1" ht="15">
      <c r="A120" s="46" t="s">
        <v>220</v>
      </c>
      <c r="B120" s="35"/>
      <c r="C120" s="62"/>
      <c r="D120" s="82" t="s">
        <v>221</v>
      </c>
      <c r="E120" s="28">
        <f>E121+E148</f>
        <v>44576016</v>
      </c>
      <c r="F120" s="28">
        <f>F121+F148</f>
        <v>39458382</v>
      </c>
      <c r="G120" s="28">
        <f>G121+G148</f>
        <v>8376944</v>
      </c>
      <c r="H120" s="168">
        <f t="shared" si="14"/>
        <v>0.18792491459981528</v>
      </c>
    </row>
    <row r="121" spans="1:8" s="52" customFormat="1" ht="24" customHeight="1">
      <c r="A121" s="253" t="s">
        <v>222</v>
      </c>
      <c r="B121" s="253"/>
      <c r="C121" s="253"/>
      <c r="D121" s="80" t="s">
        <v>223</v>
      </c>
      <c r="E121" s="19">
        <f>E122+E123+E124+E125+E126+E127+E128+E132+E133+E134+E135+E136+E137+E141+E142+E146+E147+E164</f>
        <v>38262327</v>
      </c>
      <c r="F121" s="19">
        <f>F122+F123+F124+F125+F126+F127+F128+F132+F133+F134+F135+F136+F137+F141+F142+F146+F147+F164</f>
        <v>34249693</v>
      </c>
      <c r="G121" s="19">
        <f>G122+G123+G124+G125+G126+G127+G128+G132+G133+G134+G135+G136+G137+G141+G142+G146+G147+G164</f>
        <v>3228505</v>
      </c>
      <c r="H121" s="168">
        <f t="shared" si="14"/>
        <v>0.08437816654486278</v>
      </c>
    </row>
    <row r="122" spans="1:8" s="52" customFormat="1" ht="15">
      <c r="A122" s="173"/>
      <c r="B122" s="37" t="s">
        <v>224</v>
      </c>
      <c r="C122" s="22"/>
      <c r="D122" s="73" t="s">
        <v>225</v>
      </c>
      <c r="E122" s="24"/>
      <c r="F122" s="24">
        <f aca="true" t="shared" si="24" ref="F122:G127">F391</f>
        <v>0</v>
      </c>
      <c r="G122" s="24">
        <f t="shared" si="24"/>
        <v>0</v>
      </c>
      <c r="H122" s="168"/>
    </row>
    <row r="123" spans="1:8" s="52" customFormat="1" ht="12.75" customHeight="1" hidden="1">
      <c r="A123" s="173"/>
      <c r="B123" s="37" t="s">
        <v>226</v>
      </c>
      <c r="C123" s="22"/>
      <c r="D123" s="73" t="s">
        <v>227</v>
      </c>
      <c r="E123" s="24"/>
      <c r="F123" s="24">
        <f t="shared" si="24"/>
        <v>0</v>
      </c>
      <c r="G123" s="24">
        <f t="shared" si="24"/>
        <v>0</v>
      </c>
      <c r="H123" s="168" t="e">
        <f t="shared" si="14"/>
        <v>#DIV/0!</v>
      </c>
    </row>
    <row r="124" spans="1:8" s="52" customFormat="1" ht="12.75" customHeight="1" hidden="1">
      <c r="A124" s="173"/>
      <c r="B124" s="37" t="s">
        <v>228</v>
      </c>
      <c r="C124" s="22"/>
      <c r="D124" s="73" t="s">
        <v>229</v>
      </c>
      <c r="E124" s="24"/>
      <c r="F124" s="24">
        <f t="shared" si="24"/>
        <v>0</v>
      </c>
      <c r="G124" s="24">
        <f t="shared" si="24"/>
        <v>0</v>
      </c>
      <c r="H124" s="168" t="e">
        <f t="shared" si="14"/>
        <v>#DIV/0!</v>
      </c>
    </row>
    <row r="125" spans="1:8" s="52" customFormat="1" ht="12.75" customHeight="1" hidden="1">
      <c r="A125" s="170"/>
      <c r="B125" s="37" t="s">
        <v>230</v>
      </c>
      <c r="C125" s="22"/>
      <c r="D125" s="73" t="s">
        <v>231</v>
      </c>
      <c r="E125" s="24"/>
      <c r="F125" s="24">
        <f t="shared" si="24"/>
        <v>0</v>
      </c>
      <c r="G125" s="24">
        <f t="shared" si="24"/>
        <v>0</v>
      </c>
      <c r="H125" s="168" t="e">
        <f t="shared" si="14"/>
        <v>#DIV/0!</v>
      </c>
    </row>
    <row r="126" spans="1:8" s="52" customFormat="1" ht="12.75" customHeight="1" hidden="1">
      <c r="A126" s="180"/>
      <c r="B126" s="203" t="s">
        <v>232</v>
      </c>
      <c r="C126" s="203"/>
      <c r="D126" s="73" t="s">
        <v>233</v>
      </c>
      <c r="E126" s="24"/>
      <c r="F126" s="24">
        <f t="shared" si="24"/>
        <v>0</v>
      </c>
      <c r="G126" s="24">
        <f t="shared" si="24"/>
        <v>0</v>
      </c>
      <c r="H126" s="168" t="e">
        <f t="shared" si="14"/>
        <v>#DIV/0!</v>
      </c>
    </row>
    <row r="127" spans="1:8" s="52" customFormat="1" ht="12.75" customHeight="1" hidden="1">
      <c r="A127" s="180"/>
      <c r="B127" s="203" t="s">
        <v>234</v>
      </c>
      <c r="C127" s="203"/>
      <c r="D127" s="73" t="s">
        <v>235</v>
      </c>
      <c r="E127" s="24"/>
      <c r="F127" s="24">
        <f t="shared" si="24"/>
        <v>0</v>
      </c>
      <c r="G127" s="24">
        <f t="shared" si="24"/>
        <v>0</v>
      </c>
      <c r="H127" s="168" t="e">
        <f t="shared" si="14"/>
        <v>#DIV/0!</v>
      </c>
    </row>
    <row r="128" spans="1:8" s="52" customFormat="1" ht="26.25" customHeight="1" hidden="1">
      <c r="A128" s="181"/>
      <c r="B128" s="228" t="s">
        <v>236</v>
      </c>
      <c r="C128" s="228"/>
      <c r="D128" s="83" t="s">
        <v>237</v>
      </c>
      <c r="E128" s="84">
        <f>E129+E130+E131</f>
        <v>0</v>
      </c>
      <c r="F128" s="84">
        <f>F129+F130+F131</f>
        <v>0</v>
      </c>
      <c r="G128" s="84">
        <f>G129+G130+G131</f>
        <v>0</v>
      </c>
      <c r="H128" s="168" t="e">
        <f t="shared" si="14"/>
        <v>#DIV/0!</v>
      </c>
    </row>
    <row r="129" spans="1:8" s="52" customFormat="1" ht="29.25" customHeight="1" hidden="1">
      <c r="A129" s="173"/>
      <c r="B129" s="37"/>
      <c r="C129" s="85" t="s">
        <v>238</v>
      </c>
      <c r="D129" s="86" t="s">
        <v>239</v>
      </c>
      <c r="E129" s="24"/>
      <c r="F129" s="24">
        <f aca="true" t="shared" si="25" ref="E129:G136">F398</f>
        <v>0</v>
      </c>
      <c r="G129" s="24">
        <f t="shared" si="25"/>
        <v>0</v>
      </c>
      <c r="H129" s="168" t="e">
        <f t="shared" si="14"/>
        <v>#DIV/0!</v>
      </c>
    </row>
    <row r="130" spans="1:8" s="52" customFormat="1" ht="16.5" customHeight="1" hidden="1">
      <c r="A130" s="173"/>
      <c r="B130" s="37"/>
      <c r="C130" s="22" t="s">
        <v>240</v>
      </c>
      <c r="D130" s="86" t="s">
        <v>241</v>
      </c>
      <c r="E130" s="24"/>
      <c r="F130" s="24">
        <f t="shared" si="25"/>
        <v>0</v>
      </c>
      <c r="G130" s="24">
        <f t="shared" si="25"/>
        <v>0</v>
      </c>
      <c r="H130" s="168" t="e">
        <f t="shared" si="14"/>
        <v>#DIV/0!</v>
      </c>
    </row>
    <row r="131" spans="1:8" s="52" customFormat="1" ht="16.5" customHeight="1" hidden="1">
      <c r="A131" s="173"/>
      <c r="B131" s="37"/>
      <c r="C131" s="22" t="s">
        <v>242</v>
      </c>
      <c r="D131" s="86" t="s">
        <v>243</v>
      </c>
      <c r="E131" s="24"/>
      <c r="F131" s="24">
        <f t="shared" si="25"/>
        <v>0</v>
      </c>
      <c r="G131" s="24">
        <f t="shared" si="25"/>
        <v>0</v>
      </c>
      <c r="H131" s="168" t="e">
        <f t="shared" si="14"/>
        <v>#DIV/0!</v>
      </c>
    </row>
    <row r="132" spans="1:8" s="52" customFormat="1" ht="25.5" customHeight="1" hidden="1">
      <c r="A132" s="173"/>
      <c r="B132" s="203" t="s">
        <v>244</v>
      </c>
      <c r="C132" s="203"/>
      <c r="D132" s="73" t="s">
        <v>245</v>
      </c>
      <c r="E132" s="24"/>
      <c r="F132" s="24">
        <f t="shared" si="25"/>
        <v>0</v>
      </c>
      <c r="G132" s="24">
        <f t="shared" si="25"/>
        <v>0</v>
      </c>
      <c r="H132" s="168" t="e">
        <f t="shared" si="14"/>
        <v>#DIV/0!</v>
      </c>
    </row>
    <row r="133" spans="1:8" s="52" customFormat="1" ht="12.75" customHeight="1" hidden="1">
      <c r="A133" s="173"/>
      <c r="B133" s="203" t="s">
        <v>246</v>
      </c>
      <c r="C133" s="203"/>
      <c r="D133" s="73" t="s">
        <v>247</v>
      </c>
      <c r="E133" s="24">
        <f t="shared" si="25"/>
        <v>0</v>
      </c>
      <c r="F133" s="24">
        <f t="shared" si="25"/>
        <v>0</v>
      </c>
      <c r="G133" s="24">
        <f t="shared" si="25"/>
        <v>0</v>
      </c>
      <c r="H133" s="168" t="e">
        <f t="shared" si="14"/>
        <v>#DIV/0!</v>
      </c>
    </row>
    <row r="134" spans="1:8" s="52" customFormat="1" ht="27" customHeight="1" hidden="1">
      <c r="A134" s="173"/>
      <c r="B134" s="203" t="s">
        <v>248</v>
      </c>
      <c r="C134" s="203"/>
      <c r="D134" s="73" t="s">
        <v>249</v>
      </c>
      <c r="E134" s="24">
        <f t="shared" si="25"/>
        <v>0</v>
      </c>
      <c r="F134" s="24">
        <f t="shared" si="25"/>
        <v>0</v>
      </c>
      <c r="G134" s="24">
        <f t="shared" si="25"/>
        <v>0</v>
      </c>
      <c r="H134" s="168" t="e">
        <f t="shared" si="14"/>
        <v>#DIV/0!</v>
      </c>
    </row>
    <row r="135" spans="1:8" s="52" customFormat="1" ht="12.75" customHeight="1" hidden="1">
      <c r="A135" s="173"/>
      <c r="B135" s="203" t="s">
        <v>250</v>
      </c>
      <c r="C135" s="203"/>
      <c r="D135" s="73" t="s">
        <v>251</v>
      </c>
      <c r="E135" s="24"/>
      <c r="F135" s="24">
        <f t="shared" si="25"/>
        <v>0</v>
      </c>
      <c r="G135" s="24">
        <f t="shared" si="25"/>
        <v>0</v>
      </c>
      <c r="H135" s="168" t="e">
        <f t="shared" si="14"/>
        <v>#DIV/0!</v>
      </c>
    </row>
    <row r="136" spans="1:8" s="52" customFormat="1" ht="14.25" customHeight="1" hidden="1">
      <c r="A136" s="173"/>
      <c r="B136" s="203" t="s">
        <v>252</v>
      </c>
      <c r="C136" s="203"/>
      <c r="D136" s="73" t="s">
        <v>253</v>
      </c>
      <c r="E136" s="24"/>
      <c r="F136" s="24">
        <f t="shared" si="25"/>
        <v>0</v>
      </c>
      <c r="G136" s="24">
        <f t="shared" si="25"/>
        <v>0</v>
      </c>
      <c r="H136" s="168" t="e">
        <f t="shared" si="14"/>
        <v>#DIV/0!</v>
      </c>
    </row>
    <row r="137" spans="1:8" s="52" customFormat="1" ht="27.75" customHeight="1" hidden="1">
      <c r="A137" s="181"/>
      <c r="B137" s="217" t="s">
        <v>254</v>
      </c>
      <c r="C137" s="217"/>
      <c r="D137" s="83" t="s">
        <v>255</v>
      </c>
      <c r="E137" s="84">
        <f>E138+E139+E140</f>
        <v>0</v>
      </c>
      <c r="F137" s="84">
        <f>F138+F139+F140</f>
        <v>0</v>
      </c>
      <c r="G137" s="84">
        <f>G138+G139+G140</f>
        <v>0</v>
      </c>
      <c r="H137" s="168" t="e">
        <f aca="true" t="shared" si="26" ref="H137:H146">G137/E137</f>
        <v>#DIV/0!</v>
      </c>
    </row>
    <row r="138" spans="1:8" s="90" customFormat="1" ht="31.5" customHeight="1" hidden="1">
      <c r="A138" s="182"/>
      <c r="B138" s="87"/>
      <c r="C138" s="88" t="s">
        <v>256</v>
      </c>
      <c r="D138" s="86" t="s">
        <v>257</v>
      </c>
      <c r="E138" s="89"/>
      <c r="F138" s="24">
        <f aca="true" t="shared" si="27" ref="F138:G141">F407</f>
        <v>0</v>
      </c>
      <c r="G138" s="24">
        <f t="shared" si="27"/>
        <v>0</v>
      </c>
      <c r="H138" s="168" t="e">
        <f t="shared" si="26"/>
        <v>#DIV/0!</v>
      </c>
    </row>
    <row r="139" spans="1:8" s="90" customFormat="1" ht="30" customHeight="1" hidden="1">
      <c r="A139" s="182"/>
      <c r="B139" s="87"/>
      <c r="C139" s="88" t="s">
        <v>258</v>
      </c>
      <c r="D139" s="86" t="s">
        <v>259</v>
      </c>
      <c r="E139" s="89"/>
      <c r="F139" s="24">
        <f t="shared" si="27"/>
        <v>0</v>
      </c>
      <c r="G139" s="24">
        <f t="shared" si="27"/>
        <v>0</v>
      </c>
      <c r="H139" s="168" t="e">
        <f t="shared" si="26"/>
        <v>#DIV/0!</v>
      </c>
    </row>
    <row r="140" spans="1:8" s="90" customFormat="1" ht="27.75" customHeight="1" hidden="1">
      <c r="A140" s="182"/>
      <c r="B140" s="87"/>
      <c r="C140" s="88" t="s">
        <v>260</v>
      </c>
      <c r="D140" s="86" t="s">
        <v>261</v>
      </c>
      <c r="E140" s="89"/>
      <c r="F140" s="24">
        <f t="shared" si="27"/>
        <v>0</v>
      </c>
      <c r="G140" s="24">
        <f t="shared" si="27"/>
        <v>0</v>
      </c>
      <c r="H140" s="168" t="e">
        <f t="shared" si="26"/>
        <v>#DIV/0!</v>
      </c>
    </row>
    <row r="141" spans="1:8" s="52" customFormat="1" ht="14.25" customHeight="1" hidden="1">
      <c r="A141" s="173"/>
      <c r="B141" s="203" t="s">
        <v>262</v>
      </c>
      <c r="C141" s="203"/>
      <c r="D141" s="73" t="s">
        <v>263</v>
      </c>
      <c r="E141" s="89"/>
      <c r="F141" s="24">
        <f t="shared" si="27"/>
        <v>0</v>
      </c>
      <c r="G141" s="24">
        <f t="shared" si="27"/>
        <v>0</v>
      </c>
      <c r="H141" s="168" t="e">
        <f t="shared" si="26"/>
        <v>#DIV/0!</v>
      </c>
    </row>
    <row r="142" spans="1:8" s="90" customFormat="1" ht="30.75" customHeight="1" hidden="1">
      <c r="A142" s="183"/>
      <c r="B142" s="223" t="s">
        <v>264</v>
      </c>
      <c r="C142" s="223"/>
      <c r="D142" s="83" t="s">
        <v>265</v>
      </c>
      <c r="E142" s="28">
        <f>E143+E144+E145</f>
        <v>0</v>
      </c>
      <c r="F142" s="28">
        <f>F143+F144+F145</f>
        <v>0</v>
      </c>
      <c r="G142" s="28">
        <f>G143+G144+G145</f>
        <v>0</v>
      </c>
      <c r="H142" s="168" t="e">
        <f t="shared" si="26"/>
        <v>#DIV/0!</v>
      </c>
    </row>
    <row r="143" spans="1:8" s="90" customFormat="1" ht="42" customHeight="1" hidden="1">
      <c r="A143" s="182"/>
      <c r="B143" s="87"/>
      <c r="C143" s="88" t="s">
        <v>266</v>
      </c>
      <c r="D143" s="86" t="s">
        <v>267</v>
      </c>
      <c r="E143" s="89"/>
      <c r="F143" s="24">
        <f aca="true" t="shared" si="28" ref="E143:G147">F412</f>
        <v>0</v>
      </c>
      <c r="G143" s="24">
        <f t="shared" si="28"/>
        <v>0</v>
      </c>
      <c r="H143" s="168" t="e">
        <f t="shared" si="26"/>
        <v>#DIV/0!</v>
      </c>
    </row>
    <row r="144" spans="1:8" s="90" customFormat="1" ht="32.25" customHeight="1" hidden="1">
      <c r="A144" s="182"/>
      <c r="B144" s="87"/>
      <c r="C144" s="88" t="s">
        <v>268</v>
      </c>
      <c r="D144" s="86" t="s">
        <v>269</v>
      </c>
      <c r="E144" s="89"/>
      <c r="F144" s="24">
        <f t="shared" si="28"/>
        <v>0</v>
      </c>
      <c r="G144" s="24">
        <f t="shared" si="28"/>
        <v>0</v>
      </c>
      <c r="H144" s="168" t="e">
        <f t="shared" si="26"/>
        <v>#DIV/0!</v>
      </c>
    </row>
    <row r="145" spans="1:8" s="90" customFormat="1" ht="30" customHeight="1" hidden="1">
      <c r="A145" s="182"/>
      <c r="B145" s="87"/>
      <c r="C145" s="88" t="s">
        <v>270</v>
      </c>
      <c r="D145" s="86" t="s">
        <v>271</v>
      </c>
      <c r="E145" s="89"/>
      <c r="F145" s="24">
        <f t="shared" si="28"/>
        <v>0</v>
      </c>
      <c r="G145" s="24">
        <f t="shared" si="28"/>
        <v>0</v>
      </c>
      <c r="H145" s="168" t="e">
        <f t="shared" si="26"/>
        <v>#DIV/0!</v>
      </c>
    </row>
    <row r="146" spans="1:8" s="52" customFormat="1" ht="42" customHeight="1" hidden="1">
      <c r="A146" s="173"/>
      <c r="B146" s="216" t="s">
        <v>272</v>
      </c>
      <c r="C146" s="216"/>
      <c r="D146" s="73" t="s">
        <v>273</v>
      </c>
      <c r="E146" s="89"/>
      <c r="F146" s="24">
        <f t="shared" si="28"/>
        <v>0</v>
      </c>
      <c r="G146" s="24">
        <f t="shared" si="28"/>
        <v>0</v>
      </c>
      <c r="H146" s="168" t="e">
        <f t="shared" si="26"/>
        <v>#DIV/0!</v>
      </c>
    </row>
    <row r="147" spans="1:8" s="52" customFormat="1" ht="34.5" customHeight="1">
      <c r="A147" s="173"/>
      <c r="B147" s="203" t="s">
        <v>274</v>
      </c>
      <c r="C147" s="203"/>
      <c r="D147" s="73" t="s">
        <v>275</v>
      </c>
      <c r="E147" s="24">
        <f t="shared" si="28"/>
        <v>6001827</v>
      </c>
      <c r="F147" s="24">
        <f t="shared" si="28"/>
        <v>3949693</v>
      </c>
      <c r="G147" s="24">
        <f t="shared" si="28"/>
        <v>3228505</v>
      </c>
      <c r="H147" s="168">
        <f aca="true" t="shared" si="29" ref="H147:H200">G147/E147</f>
        <v>0.5379203699140278</v>
      </c>
    </row>
    <row r="148" spans="1:8" s="52" customFormat="1" ht="33.75" customHeight="1">
      <c r="A148" s="237" t="s">
        <v>276</v>
      </c>
      <c r="B148" s="237"/>
      <c r="C148" s="237"/>
      <c r="D148" s="40" t="s">
        <v>277</v>
      </c>
      <c r="E148" s="19">
        <f>E149+E150+E151+E152+E153+E154+E155+E156+E157+E158+E159+E160+E161+E162+E163</f>
        <v>6313689</v>
      </c>
      <c r="F148" s="19">
        <f>F149+F150+F151+F152+F153+F154+F155+F156+F157+F158+F159+F160+F161+F162+F163</f>
        <v>5208689</v>
      </c>
      <c r="G148" s="19">
        <f>G149+G150+G151+G152+G153+G154+G155+G156+G157+G158+G159+G160+G161+G162+G163</f>
        <v>5148439</v>
      </c>
      <c r="H148" s="168">
        <f t="shared" si="29"/>
        <v>0.8154407035253083</v>
      </c>
    </row>
    <row r="149" spans="1:8" s="52" customFormat="1" ht="13.5" customHeight="1" hidden="1">
      <c r="A149" s="173"/>
      <c r="B149" s="37" t="s">
        <v>278</v>
      </c>
      <c r="C149" s="22"/>
      <c r="D149" s="73" t="s">
        <v>279</v>
      </c>
      <c r="E149" s="89"/>
      <c r="F149" s="24">
        <f aca="true" t="shared" si="30" ref="F149:G154">F329</f>
        <v>0</v>
      </c>
      <c r="G149" s="24">
        <f t="shared" si="30"/>
        <v>0</v>
      </c>
      <c r="H149" s="168"/>
    </row>
    <row r="150" spans="1:8" s="52" customFormat="1" ht="13.5" customHeight="1" hidden="1">
      <c r="A150" s="173"/>
      <c r="B150" s="37" t="s">
        <v>280</v>
      </c>
      <c r="C150" s="22"/>
      <c r="D150" s="73" t="s">
        <v>281</v>
      </c>
      <c r="E150" s="89"/>
      <c r="F150" s="24">
        <f t="shared" si="30"/>
        <v>0</v>
      </c>
      <c r="G150" s="24">
        <f t="shared" si="30"/>
        <v>0</v>
      </c>
      <c r="H150" s="168"/>
    </row>
    <row r="151" spans="1:8" s="52" customFormat="1" ht="13.5" customHeight="1" hidden="1">
      <c r="A151" s="173"/>
      <c r="B151" s="37" t="s">
        <v>282</v>
      </c>
      <c r="C151" s="22"/>
      <c r="D151" s="73" t="s">
        <v>283</v>
      </c>
      <c r="E151" s="89"/>
      <c r="F151" s="24">
        <f t="shared" si="30"/>
        <v>0</v>
      </c>
      <c r="G151" s="24">
        <f t="shared" si="30"/>
        <v>0</v>
      </c>
      <c r="H151" s="168"/>
    </row>
    <row r="152" spans="1:8" s="52" customFormat="1" ht="12.75" customHeight="1" hidden="1">
      <c r="A152" s="173"/>
      <c r="B152" s="37" t="s">
        <v>284</v>
      </c>
      <c r="C152" s="56"/>
      <c r="D152" s="73" t="s">
        <v>285</v>
      </c>
      <c r="E152" s="89"/>
      <c r="F152" s="24">
        <f t="shared" si="30"/>
        <v>0</v>
      </c>
      <c r="G152" s="24">
        <f t="shared" si="30"/>
        <v>0</v>
      </c>
      <c r="H152" s="168"/>
    </row>
    <row r="153" spans="1:8" s="52" customFormat="1" ht="12.75" customHeight="1" hidden="1">
      <c r="A153" s="173"/>
      <c r="B153" s="201" t="s">
        <v>286</v>
      </c>
      <c r="C153" s="201"/>
      <c r="D153" s="73" t="s">
        <v>287</v>
      </c>
      <c r="E153" s="89"/>
      <c r="F153" s="24">
        <f t="shared" si="30"/>
        <v>0</v>
      </c>
      <c r="G153" s="24">
        <f t="shared" si="30"/>
        <v>0</v>
      </c>
      <c r="H153" s="168"/>
    </row>
    <row r="154" spans="1:8" s="52" customFormat="1" ht="27" customHeight="1">
      <c r="A154" s="173"/>
      <c r="B154" s="203" t="s">
        <v>288</v>
      </c>
      <c r="C154" s="203"/>
      <c r="D154" s="73" t="s">
        <v>289</v>
      </c>
      <c r="E154" s="24">
        <f>E334</f>
        <v>232</v>
      </c>
      <c r="F154" s="24">
        <f t="shared" si="30"/>
        <v>232</v>
      </c>
      <c r="G154" s="24">
        <f t="shared" si="30"/>
        <v>232</v>
      </c>
      <c r="H154" s="168">
        <f>G154/E154</f>
        <v>1</v>
      </c>
    </row>
    <row r="155" spans="1:8" s="52" customFormat="1" ht="12.75" customHeight="1">
      <c r="A155" s="173"/>
      <c r="B155" s="201" t="s">
        <v>292</v>
      </c>
      <c r="C155" s="201"/>
      <c r="D155" s="152" t="s">
        <v>293</v>
      </c>
      <c r="E155" s="24">
        <f aca="true" t="shared" si="31" ref="E155:F163">E335</f>
        <v>4506000</v>
      </c>
      <c r="F155" s="24">
        <f t="shared" si="31"/>
        <v>3401000</v>
      </c>
      <c r="G155" s="24">
        <f aca="true" t="shared" si="32" ref="G155:G163">G335</f>
        <v>3347000</v>
      </c>
      <c r="H155" s="168">
        <f>G155/E155</f>
        <v>0.7427873945849978</v>
      </c>
    </row>
    <row r="156" spans="1:8" s="52" customFormat="1" ht="12.75" customHeight="1">
      <c r="A156" s="173"/>
      <c r="B156" s="261" t="s">
        <v>290</v>
      </c>
      <c r="C156" s="261"/>
      <c r="D156" s="73" t="s">
        <v>291</v>
      </c>
      <c r="E156" s="24"/>
      <c r="F156" s="24">
        <f t="shared" si="31"/>
        <v>0</v>
      </c>
      <c r="G156" s="24">
        <f t="shared" si="32"/>
        <v>0</v>
      </c>
      <c r="H156" s="168"/>
    </row>
    <row r="157" spans="1:8" s="52" customFormat="1" ht="25.5" customHeight="1">
      <c r="A157" s="173"/>
      <c r="B157" s="233" t="s">
        <v>446</v>
      </c>
      <c r="C157" s="234"/>
      <c r="D157" s="152" t="s">
        <v>447</v>
      </c>
      <c r="E157" s="24">
        <f t="shared" si="31"/>
        <v>1340740</v>
      </c>
      <c r="F157" s="24">
        <f t="shared" si="31"/>
        <v>1340740</v>
      </c>
      <c r="G157" s="24">
        <f t="shared" si="32"/>
        <v>1334490</v>
      </c>
      <c r="H157" s="168">
        <f>G157/E157</f>
        <v>0.995338395214583</v>
      </c>
    </row>
    <row r="158" spans="1:8" s="52" customFormat="1" ht="27" customHeight="1">
      <c r="A158" s="173"/>
      <c r="B158" s="235" t="s">
        <v>454</v>
      </c>
      <c r="C158" s="236"/>
      <c r="D158" s="152" t="s">
        <v>448</v>
      </c>
      <c r="E158" s="24">
        <f t="shared" si="31"/>
        <v>308717</v>
      </c>
      <c r="F158" s="24">
        <f t="shared" si="31"/>
        <v>308717</v>
      </c>
      <c r="G158" s="24">
        <f t="shared" si="32"/>
        <v>308717</v>
      </c>
      <c r="H158" s="168">
        <f>G158/E158</f>
        <v>1</v>
      </c>
    </row>
    <row r="159" spans="1:8" s="52" customFormat="1" ht="17.25" customHeight="1">
      <c r="A159" s="173"/>
      <c r="B159" s="200" t="s">
        <v>451</v>
      </c>
      <c r="C159" s="201"/>
      <c r="D159" s="152" t="s">
        <v>450</v>
      </c>
      <c r="E159" s="24">
        <f t="shared" si="31"/>
        <v>158000</v>
      </c>
      <c r="F159" s="24">
        <f t="shared" si="31"/>
        <v>158000</v>
      </c>
      <c r="G159" s="24">
        <f t="shared" si="32"/>
        <v>158000</v>
      </c>
      <c r="H159" s="168">
        <f t="shared" si="29"/>
        <v>1</v>
      </c>
    </row>
    <row r="160" spans="1:8" s="52" customFormat="1" ht="17.25" customHeight="1">
      <c r="A160" s="173"/>
      <c r="B160" s="37" t="s">
        <v>294</v>
      </c>
      <c r="C160" s="56"/>
      <c r="D160" s="73" t="s">
        <v>295</v>
      </c>
      <c r="E160" s="89"/>
      <c r="F160" s="24">
        <f t="shared" si="31"/>
        <v>0</v>
      </c>
      <c r="G160" s="24">
        <f t="shared" si="32"/>
        <v>0</v>
      </c>
      <c r="H160" s="168"/>
    </row>
    <row r="161" spans="1:8" s="52" customFormat="1" ht="17.25" customHeight="1" hidden="1">
      <c r="A161" s="173"/>
      <c r="B161" s="37" t="s">
        <v>296</v>
      </c>
      <c r="C161" s="56"/>
      <c r="D161" s="73" t="s">
        <v>297</v>
      </c>
      <c r="E161" s="89"/>
      <c r="F161" s="24">
        <f t="shared" si="31"/>
        <v>0</v>
      </c>
      <c r="G161" s="24">
        <f t="shared" si="32"/>
        <v>0</v>
      </c>
      <c r="H161" s="168"/>
    </row>
    <row r="162" spans="1:8" s="52" customFormat="1" ht="32.25" customHeight="1" hidden="1">
      <c r="A162" s="173"/>
      <c r="B162" s="203" t="s">
        <v>298</v>
      </c>
      <c r="C162" s="203"/>
      <c r="D162" s="73" t="s">
        <v>299</v>
      </c>
      <c r="E162" s="24">
        <f t="shared" si="31"/>
        <v>0</v>
      </c>
      <c r="F162" s="24">
        <f t="shared" si="31"/>
        <v>0</v>
      </c>
      <c r="G162" s="24">
        <f t="shared" si="32"/>
        <v>0</v>
      </c>
      <c r="H162" s="168" t="e">
        <f t="shared" si="29"/>
        <v>#DIV/0!</v>
      </c>
    </row>
    <row r="163" spans="1:8" s="52" customFormat="1" ht="32.25" customHeight="1" hidden="1">
      <c r="A163" s="173"/>
      <c r="B163" s="236" t="s">
        <v>300</v>
      </c>
      <c r="C163" s="236"/>
      <c r="D163" s="73" t="s">
        <v>301</v>
      </c>
      <c r="E163" s="89"/>
      <c r="F163" s="24">
        <f t="shared" si="31"/>
        <v>0</v>
      </c>
      <c r="G163" s="24">
        <f t="shared" si="32"/>
        <v>0</v>
      </c>
      <c r="H163" s="168" t="e">
        <f t="shared" si="29"/>
        <v>#DIV/0!</v>
      </c>
    </row>
    <row r="164" spans="1:8" s="52" customFormat="1" ht="32.25" customHeight="1">
      <c r="A164" s="173"/>
      <c r="B164" s="203" t="s">
        <v>413</v>
      </c>
      <c r="C164" s="203"/>
      <c r="D164" s="73" t="s">
        <v>412</v>
      </c>
      <c r="E164" s="89">
        <f>E417</f>
        <v>32260500</v>
      </c>
      <c r="F164" s="89">
        <f>F417</f>
        <v>30300000</v>
      </c>
      <c r="G164" s="89">
        <f>G417</f>
        <v>0</v>
      </c>
      <c r="H164" s="168">
        <f t="shared" si="29"/>
        <v>0</v>
      </c>
    </row>
    <row r="165" spans="1:8" s="52" customFormat="1" ht="12.75" customHeight="1">
      <c r="A165" s="104" t="s">
        <v>302</v>
      </c>
      <c r="B165" s="42"/>
      <c r="C165" s="38"/>
      <c r="D165" s="80" t="s">
        <v>303</v>
      </c>
      <c r="E165" s="19">
        <f>E166+E167+E168+E169+E170</f>
        <v>61436</v>
      </c>
      <c r="F165" s="19">
        <f>F166+F167+F168+F169+F170</f>
        <v>51436</v>
      </c>
      <c r="G165" s="19">
        <f>G166+G167+G168+G169+G170</f>
        <v>21436</v>
      </c>
      <c r="H165" s="168">
        <f t="shared" si="29"/>
        <v>0.34891594504850576</v>
      </c>
    </row>
    <row r="166" spans="1:8" s="52" customFormat="1" ht="13.5" customHeight="1" hidden="1">
      <c r="A166" s="173"/>
      <c r="B166" s="37" t="s">
        <v>304</v>
      </c>
      <c r="C166" s="22"/>
      <c r="D166" s="73" t="s">
        <v>305</v>
      </c>
      <c r="E166" s="89"/>
      <c r="F166" s="24">
        <f aca="true" t="shared" si="33" ref="F166:G168">F345</f>
        <v>0</v>
      </c>
      <c r="G166" s="24">
        <f t="shared" si="33"/>
        <v>0</v>
      </c>
      <c r="H166" s="168" t="e">
        <f t="shared" si="29"/>
        <v>#DIV/0!</v>
      </c>
    </row>
    <row r="167" spans="1:8" s="52" customFormat="1" ht="38.25" customHeight="1" hidden="1">
      <c r="A167" s="184"/>
      <c r="B167" s="203" t="s">
        <v>306</v>
      </c>
      <c r="C167" s="203"/>
      <c r="D167" s="73" t="s">
        <v>307</v>
      </c>
      <c r="E167" s="89"/>
      <c r="F167" s="24">
        <f t="shared" si="33"/>
        <v>0</v>
      </c>
      <c r="G167" s="24">
        <f t="shared" si="33"/>
        <v>0</v>
      </c>
      <c r="H167" s="168" t="e">
        <f t="shared" si="29"/>
        <v>#DIV/0!</v>
      </c>
    </row>
    <row r="168" spans="1:8" s="52" customFormat="1" ht="25.5" customHeight="1" hidden="1">
      <c r="A168" s="184"/>
      <c r="B168" s="203" t="s">
        <v>308</v>
      </c>
      <c r="C168" s="203"/>
      <c r="D168" s="73" t="s">
        <v>309</v>
      </c>
      <c r="E168" s="89"/>
      <c r="F168" s="24">
        <f t="shared" si="33"/>
        <v>0</v>
      </c>
      <c r="G168" s="24">
        <f t="shared" si="33"/>
        <v>0</v>
      </c>
      <c r="H168" s="168" t="e">
        <f t="shared" si="29"/>
        <v>#DIV/0!</v>
      </c>
    </row>
    <row r="169" spans="1:8" s="52" customFormat="1" ht="27" customHeight="1">
      <c r="A169" s="184"/>
      <c r="B169" s="213" t="s">
        <v>436</v>
      </c>
      <c r="C169" s="214"/>
      <c r="D169" s="152" t="s">
        <v>435</v>
      </c>
      <c r="E169" s="89">
        <f aca="true" t="shared" si="34" ref="E169:G170">E350</f>
        <v>40000</v>
      </c>
      <c r="F169" s="89">
        <f t="shared" si="34"/>
        <v>30000</v>
      </c>
      <c r="G169" s="89">
        <f t="shared" si="34"/>
        <v>0</v>
      </c>
      <c r="H169" s="168">
        <f t="shared" si="29"/>
        <v>0</v>
      </c>
    </row>
    <row r="170" spans="1:8" s="52" customFormat="1" ht="27" customHeight="1">
      <c r="A170" s="184"/>
      <c r="B170" s="213" t="s">
        <v>458</v>
      </c>
      <c r="C170" s="214"/>
      <c r="D170" s="152" t="s">
        <v>457</v>
      </c>
      <c r="E170" s="89">
        <f t="shared" si="34"/>
        <v>21436</v>
      </c>
      <c r="F170" s="89">
        <f t="shared" si="34"/>
        <v>21436</v>
      </c>
      <c r="G170" s="89">
        <f t="shared" si="34"/>
        <v>21436</v>
      </c>
      <c r="H170" s="168">
        <f t="shared" si="29"/>
        <v>1</v>
      </c>
    </row>
    <row r="171" spans="1:8" s="52" customFormat="1" ht="30" customHeight="1" hidden="1">
      <c r="A171" s="224" t="s">
        <v>312</v>
      </c>
      <c r="B171" s="224"/>
      <c r="C171" s="224"/>
      <c r="D171" s="80" t="s">
        <v>313</v>
      </c>
      <c r="E171" s="19">
        <f>E418</f>
        <v>0</v>
      </c>
      <c r="F171" s="19">
        <f>F172+F176+F180+F184+F188+F192+F196+F200+F204+F208+F212</f>
        <v>0</v>
      </c>
      <c r="G171" s="19">
        <f>G172+G176+G180+G184+G188+G192+G196+G200+G204+G208+G212</f>
        <v>0</v>
      </c>
      <c r="H171" s="168" t="e">
        <f t="shared" si="29"/>
        <v>#DIV/0!</v>
      </c>
    </row>
    <row r="172" spans="1:8" s="52" customFormat="1" ht="24" customHeight="1" hidden="1">
      <c r="A172" s="185"/>
      <c r="B172" s="246" t="s">
        <v>314</v>
      </c>
      <c r="C172" s="246"/>
      <c r="D172" s="82" t="s">
        <v>315</v>
      </c>
      <c r="E172" s="28">
        <f>E173+E174+E175</f>
        <v>0</v>
      </c>
      <c r="F172" s="28">
        <f>F173+F174+F175</f>
        <v>0</v>
      </c>
      <c r="G172" s="28">
        <f>G173+G174+G175</f>
        <v>0</v>
      </c>
      <c r="H172" s="168" t="e">
        <f t="shared" si="29"/>
        <v>#DIV/0!</v>
      </c>
    </row>
    <row r="173" spans="1:8" s="52" customFormat="1" ht="15" customHeight="1" hidden="1">
      <c r="A173" s="184"/>
      <c r="B173" s="60"/>
      <c r="C173" s="91" t="s">
        <v>316</v>
      </c>
      <c r="D173" s="73" t="s">
        <v>317</v>
      </c>
      <c r="E173" s="89">
        <f>E420</f>
        <v>0</v>
      </c>
      <c r="F173" s="89">
        <f aca="true" t="shared" si="35" ref="F173:G175">F420</f>
        <v>0</v>
      </c>
      <c r="G173" s="89">
        <f t="shared" si="35"/>
        <v>0</v>
      </c>
      <c r="H173" s="168" t="e">
        <f t="shared" si="29"/>
        <v>#DIV/0!</v>
      </c>
    </row>
    <row r="174" spans="1:8" s="52" customFormat="1" ht="13.5" customHeight="1" hidden="1">
      <c r="A174" s="184"/>
      <c r="B174" s="60"/>
      <c r="C174" s="91" t="s">
        <v>318</v>
      </c>
      <c r="D174" s="73" t="s">
        <v>319</v>
      </c>
      <c r="E174" s="89">
        <f>E421</f>
        <v>0</v>
      </c>
      <c r="F174" s="89">
        <f t="shared" si="35"/>
        <v>0</v>
      </c>
      <c r="G174" s="89">
        <f t="shared" si="35"/>
        <v>0</v>
      </c>
      <c r="H174" s="168" t="e">
        <f t="shared" si="29"/>
        <v>#DIV/0!</v>
      </c>
    </row>
    <row r="175" spans="1:8" s="52" customFormat="1" ht="13.5" customHeight="1" hidden="1">
      <c r="A175" s="184"/>
      <c r="B175" s="60"/>
      <c r="C175" s="91" t="s">
        <v>320</v>
      </c>
      <c r="D175" s="73" t="s">
        <v>321</v>
      </c>
      <c r="E175" s="89">
        <f>E422</f>
        <v>0</v>
      </c>
      <c r="F175" s="89">
        <f t="shared" si="35"/>
        <v>0</v>
      </c>
      <c r="G175" s="89">
        <f t="shared" si="35"/>
        <v>0</v>
      </c>
      <c r="H175" s="168" t="e">
        <f t="shared" si="29"/>
        <v>#DIV/0!</v>
      </c>
    </row>
    <row r="176" spans="1:8" s="52" customFormat="1" ht="17.25" customHeight="1" hidden="1">
      <c r="A176" s="185"/>
      <c r="B176" s="246" t="s">
        <v>322</v>
      </c>
      <c r="C176" s="246"/>
      <c r="D176" s="82" t="s">
        <v>323</v>
      </c>
      <c r="E176" s="28">
        <f>E177+E178+E179</f>
        <v>0</v>
      </c>
      <c r="F176" s="28">
        <f>F177+F178+F179</f>
        <v>0</v>
      </c>
      <c r="G176" s="28">
        <f>G177+G178+G179</f>
        <v>0</v>
      </c>
      <c r="H176" s="168" t="e">
        <f t="shared" si="29"/>
        <v>#DIV/0!</v>
      </c>
    </row>
    <row r="177" spans="1:8" s="52" customFormat="1" ht="13.5" customHeight="1" hidden="1">
      <c r="A177" s="184"/>
      <c r="B177" s="60"/>
      <c r="C177" s="91" t="s">
        <v>316</v>
      </c>
      <c r="D177" s="73" t="s">
        <v>324</v>
      </c>
      <c r="E177" s="89">
        <f aca="true" t="shared" si="36" ref="E177:G179">E424</f>
        <v>0</v>
      </c>
      <c r="F177" s="89">
        <f t="shared" si="36"/>
        <v>0</v>
      </c>
      <c r="G177" s="89">
        <f t="shared" si="36"/>
        <v>0</v>
      </c>
      <c r="H177" s="168" t="e">
        <f t="shared" si="29"/>
        <v>#DIV/0!</v>
      </c>
    </row>
    <row r="178" spans="1:8" s="52" customFormat="1" ht="23.25" customHeight="1" hidden="1">
      <c r="A178" s="184"/>
      <c r="B178" s="60"/>
      <c r="C178" s="91" t="s">
        <v>318</v>
      </c>
      <c r="D178" s="73" t="s">
        <v>325</v>
      </c>
      <c r="E178" s="89"/>
      <c r="F178" s="89">
        <f t="shared" si="36"/>
        <v>0</v>
      </c>
      <c r="G178" s="89"/>
      <c r="H178" s="168" t="e">
        <f t="shared" si="29"/>
        <v>#DIV/0!</v>
      </c>
    </row>
    <row r="179" spans="1:8" s="52" customFormat="1" ht="13.5" customHeight="1" hidden="1">
      <c r="A179" s="184"/>
      <c r="B179" s="60"/>
      <c r="C179" s="91" t="s">
        <v>320</v>
      </c>
      <c r="D179" s="73" t="s">
        <v>326</v>
      </c>
      <c r="E179" s="89"/>
      <c r="F179" s="89">
        <f t="shared" si="36"/>
        <v>0</v>
      </c>
      <c r="G179" s="89"/>
      <c r="H179" s="168" t="e">
        <f t="shared" si="29"/>
        <v>#DIV/0!</v>
      </c>
    </row>
    <row r="180" spans="1:8" s="52" customFormat="1" ht="15" customHeight="1" hidden="1">
      <c r="A180" s="185"/>
      <c r="B180" s="246" t="s">
        <v>327</v>
      </c>
      <c r="C180" s="246"/>
      <c r="D180" s="82" t="s">
        <v>328</v>
      </c>
      <c r="E180" s="28" t="e">
        <f>E181+E182+E183</f>
        <v>#REF!</v>
      </c>
      <c r="F180" s="28">
        <f>F181+F182+F183</f>
        <v>0</v>
      </c>
      <c r="G180" s="28"/>
      <c r="H180" s="168" t="e">
        <f t="shared" si="29"/>
        <v>#REF!</v>
      </c>
    </row>
    <row r="181" spans="1:8" s="52" customFormat="1" ht="13.5" customHeight="1" hidden="1">
      <c r="A181" s="184"/>
      <c r="B181" s="60"/>
      <c r="C181" s="91" t="s">
        <v>316</v>
      </c>
      <c r="D181" s="73" t="s">
        <v>329</v>
      </c>
      <c r="E181" s="89" t="e">
        <f>F181+#REF!+#REF!+#REF!</f>
        <v>#REF!</v>
      </c>
      <c r="F181" s="89">
        <f>F428</f>
        <v>0</v>
      </c>
      <c r="G181" s="89"/>
      <c r="H181" s="168" t="e">
        <f t="shared" si="29"/>
        <v>#REF!</v>
      </c>
    </row>
    <row r="182" spans="1:8" s="52" customFormat="1" ht="13.5" customHeight="1" hidden="1">
      <c r="A182" s="184"/>
      <c r="B182" s="60"/>
      <c r="C182" s="91" t="s">
        <v>318</v>
      </c>
      <c r="D182" s="73" t="s">
        <v>330</v>
      </c>
      <c r="E182" s="89" t="e">
        <f>F182+#REF!+#REF!+#REF!</f>
        <v>#REF!</v>
      </c>
      <c r="F182" s="89">
        <f>F429</f>
        <v>0</v>
      </c>
      <c r="G182" s="89"/>
      <c r="H182" s="168" t="e">
        <f t="shared" si="29"/>
        <v>#REF!</v>
      </c>
    </row>
    <row r="183" spans="1:8" s="52" customFormat="1" ht="13.5" customHeight="1" hidden="1">
      <c r="A183" s="184"/>
      <c r="B183" s="60"/>
      <c r="C183" s="91" t="s">
        <v>320</v>
      </c>
      <c r="D183" s="73" t="s">
        <v>331</v>
      </c>
      <c r="E183" s="89" t="e">
        <f>F183+#REF!+#REF!+#REF!</f>
        <v>#REF!</v>
      </c>
      <c r="F183" s="89">
        <f>F430</f>
        <v>0</v>
      </c>
      <c r="G183" s="89"/>
      <c r="H183" s="168" t="e">
        <f t="shared" si="29"/>
        <v>#REF!</v>
      </c>
    </row>
    <row r="184" spans="1:8" s="52" customFormat="1" ht="25.5" customHeight="1" hidden="1">
      <c r="A184" s="185"/>
      <c r="B184" s="246" t="s">
        <v>332</v>
      </c>
      <c r="C184" s="246"/>
      <c r="D184" s="82" t="s">
        <v>333</v>
      </c>
      <c r="E184" s="28" t="e">
        <f>E185+E186+E187</f>
        <v>#REF!</v>
      </c>
      <c r="F184" s="28">
        <f>F185+F186+F187</f>
        <v>0</v>
      </c>
      <c r="G184" s="28"/>
      <c r="H184" s="168" t="e">
        <f t="shared" si="29"/>
        <v>#REF!</v>
      </c>
    </row>
    <row r="185" spans="1:8" s="52" customFormat="1" ht="13.5" customHeight="1" hidden="1">
      <c r="A185" s="184"/>
      <c r="B185" s="60"/>
      <c r="C185" s="91" t="s">
        <v>316</v>
      </c>
      <c r="D185" s="73" t="s">
        <v>334</v>
      </c>
      <c r="E185" s="89" t="e">
        <f>F185+#REF!+#REF!+#REF!</f>
        <v>#REF!</v>
      </c>
      <c r="F185" s="89">
        <f>F432</f>
        <v>0</v>
      </c>
      <c r="G185" s="89"/>
      <c r="H185" s="168" t="e">
        <f t="shared" si="29"/>
        <v>#REF!</v>
      </c>
    </row>
    <row r="186" spans="1:8" s="52" customFormat="1" ht="13.5" customHeight="1" hidden="1">
      <c r="A186" s="184"/>
      <c r="B186" s="60"/>
      <c r="C186" s="91" t="s">
        <v>318</v>
      </c>
      <c r="D186" s="73" t="s">
        <v>335</v>
      </c>
      <c r="E186" s="89" t="e">
        <f>F186+#REF!+#REF!+#REF!</f>
        <v>#REF!</v>
      </c>
      <c r="F186" s="89">
        <f>F433</f>
        <v>0</v>
      </c>
      <c r="G186" s="89"/>
      <c r="H186" s="168" t="e">
        <f t="shared" si="29"/>
        <v>#REF!</v>
      </c>
    </row>
    <row r="187" spans="1:8" s="52" customFormat="1" ht="13.5" customHeight="1" hidden="1">
      <c r="A187" s="184"/>
      <c r="B187" s="60"/>
      <c r="C187" s="91" t="s">
        <v>320</v>
      </c>
      <c r="D187" s="73" t="s">
        <v>336</v>
      </c>
      <c r="E187" s="89" t="e">
        <f>F187+#REF!+#REF!+#REF!</f>
        <v>#REF!</v>
      </c>
      <c r="F187" s="89">
        <f>F434</f>
        <v>0</v>
      </c>
      <c r="G187" s="89"/>
      <c r="H187" s="168" t="e">
        <f t="shared" si="29"/>
        <v>#REF!</v>
      </c>
    </row>
    <row r="188" spans="1:8" s="52" customFormat="1" ht="17.25" customHeight="1" hidden="1">
      <c r="A188" s="185"/>
      <c r="B188" s="246" t="s">
        <v>337</v>
      </c>
      <c r="C188" s="246"/>
      <c r="D188" s="82" t="s">
        <v>338</v>
      </c>
      <c r="E188" s="28" t="e">
        <f>E189+E190+E191</f>
        <v>#REF!</v>
      </c>
      <c r="F188" s="28">
        <f>F189+F190+F191</f>
        <v>0</v>
      </c>
      <c r="G188" s="28"/>
      <c r="H188" s="168" t="e">
        <f t="shared" si="29"/>
        <v>#REF!</v>
      </c>
    </row>
    <row r="189" spans="1:8" s="52" customFormat="1" ht="13.5" customHeight="1" hidden="1">
      <c r="A189" s="184"/>
      <c r="B189" s="60"/>
      <c r="C189" s="91" t="s">
        <v>316</v>
      </c>
      <c r="D189" s="73" t="s">
        <v>339</v>
      </c>
      <c r="E189" s="89" t="e">
        <f>F189+#REF!+#REF!+#REF!</f>
        <v>#REF!</v>
      </c>
      <c r="F189" s="89">
        <f>F436</f>
        <v>0</v>
      </c>
      <c r="G189" s="89"/>
      <c r="H189" s="168" t="e">
        <f t="shared" si="29"/>
        <v>#REF!</v>
      </c>
    </row>
    <row r="190" spans="1:8" s="52" customFormat="1" ht="13.5" customHeight="1" hidden="1">
      <c r="A190" s="184"/>
      <c r="B190" s="60"/>
      <c r="C190" s="91" t="s">
        <v>318</v>
      </c>
      <c r="D190" s="73" t="s">
        <v>340</v>
      </c>
      <c r="E190" s="89" t="e">
        <f>F190+#REF!+#REF!+#REF!</f>
        <v>#REF!</v>
      </c>
      <c r="F190" s="89">
        <f>F437</f>
        <v>0</v>
      </c>
      <c r="G190" s="89"/>
      <c r="H190" s="168" t="e">
        <f t="shared" si="29"/>
        <v>#REF!</v>
      </c>
    </row>
    <row r="191" spans="1:8" s="52" customFormat="1" ht="13.5" customHeight="1" hidden="1">
      <c r="A191" s="184"/>
      <c r="B191" s="60"/>
      <c r="C191" s="91" t="s">
        <v>320</v>
      </c>
      <c r="D191" s="73" t="s">
        <v>341</v>
      </c>
      <c r="E191" s="89" t="e">
        <f>F191+#REF!+#REF!+#REF!</f>
        <v>#REF!</v>
      </c>
      <c r="F191" s="89">
        <f>F438</f>
        <v>0</v>
      </c>
      <c r="G191" s="89"/>
      <c r="H191" s="168" t="e">
        <f t="shared" si="29"/>
        <v>#REF!</v>
      </c>
    </row>
    <row r="192" spans="1:8" s="52" customFormat="1" ht="25.5" customHeight="1" hidden="1">
      <c r="A192" s="185"/>
      <c r="B192" s="246" t="s">
        <v>342</v>
      </c>
      <c r="C192" s="246"/>
      <c r="D192" s="82" t="s">
        <v>343</v>
      </c>
      <c r="E192" s="28" t="e">
        <f>E193+E194+E195</f>
        <v>#REF!</v>
      </c>
      <c r="F192" s="28">
        <f>F193+F194+F195</f>
        <v>0</v>
      </c>
      <c r="G192" s="28"/>
      <c r="H192" s="168" t="e">
        <f t="shared" si="29"/>
        <v>#REF!</v>
      </c>
    </row>
    <row r="193" spans="1:8" s="52" customFormat="1" ht="13.5" customHeight="1" hidden="1">
      <c r="A193" s="184"/>
      <c r="B193" s="60"/>
      <c r="C193" s="91" t="s">
        <v>316</v>
      </c>
      <c r="D193" s="73" t="s">
        <v>344</v>
      </c>
      <c r="E193" s="89" t="e">
        <f>F193+#REF!+#REF!+#REF!</f>
        <v>#REF!</v>
      </c>
      <c r="F193" s="89">
        <f>F440</f>
        <v>0</v>
      </c>
      <c r="G193" s="89"/>
      <c r="H193" s="168" t="e">
        <f t="shared" si="29"/>
        <v>#REF!</v>
      </c>
    </row>
    <row r="194" spans="1:8" s="52" customFormat="1" ht="13.5" customHeight="1" hidden="1">
      <c r="A194" s="184"/>
      <c r="B194" s="60"/>
      <c r="C194" s="91" t="s">
        <v>318</v>
      </c>
      <c r="D194" s="73" t="s">
        <v>345</v>
      </c>
      <c r="E194" s="89" t="e">
        <f>F194+#REF!+#REF!+#REF!</f>
        <v>#REF!</v>
      </c>
      <c r="F194" s="89">
        <f>F441</f>
        <v>0</v>
      </c>
      <c r="G194" s="89"/>
      <c r="H194" s="168" t="e">
        <f t="shared" si="29"/>
        <v>#REF!</v>
      </c>
    </row>
    <row r="195" spans="1:8" s="52" customFormat="1" ht="13.5" customHeight="1" hidden="1">
      <c r="A195" s="184"/>
      <c r="B195" s="60"/>
      <c r="C195" s="91" t="s">
        <v>320</v>
      </c>
      <c r="D195" s="73" t="s">
        <v>346</v>
      </c>
      <c r="E195" s="89" t="e">
        <f>F195+#REF!+#REF!+#REF!</f>
        <v>#REF!</v>
      </c>
      <c r="F195" s="89">
        <f>F442</f>
        <v>0</v>
      </c>
      <c r="G195" s="89"/>
      <c r="H195" s="168" t="e">
        <f t="shared" si="29"/>
        <v>#REF!</v>
      </c>
    </row>
    <row r="196" spans="1:8" s="52" customFormat="1" ht="28.5" customHeight="1" hidden="1">
      <c r="A196" s="185"/>
      <c r="B196" s="262" t="s">
        <v>347</v>
      </c>
      <c r="C196" s="262"/>
      <c r="D196" s="82" t="s">
        <v>348</v>
      </c>
      <c r="E196" s="28">
        <f>E197+E198+E199</f>
        <v>0</v>
      </c>
      <c r="F196" s="28">
        <f>F197+F198+F199</f>
        <v>0</v>
      </c>
      <c r="G196" s="28">
        <f>G197+G198+G199</f>
        <v>0</v>
      </c>
      <c r="H196" s="168" t="e">
        <f t="shared" si="29"/>
        <v>#DIV/0!</v>
      </c>
    </row>
    <row r="197" spans="1:8" s="52" customFormat="1" ht="13.5" customHeight="1" hidden="1">
      <c r="A197" s="184"/>
      <c r="B197" s="60"/>
      <c r="C197" s="91" t="s">
        <v>316</v>
      </c>
      <c r="D197" s="73" t="s">
        <v>349</v>
      </c>
      <c r="E197" s="89">
        <f aca="true" t="shared" si="37" ref="E197:G199">E444</f>
        <v>0</v>
      </c>
      <c r="F197" s="89">
        <f t="shared" si="37"/>
        <v>0</v>
      </c>
      <c r="G197" s="89">
        <f t="shared" si="37"/>
        <v>0</v>
      </c>
      <c r="H197" s="168" t="e">
        <f t="shared" si="29"/>
        <v>#DIV/0!</v>
      </c>
    </row>
    <row r="198" spans="1:8" s="52" customFormat="1" ht="13.5" customHeight="1" hidden="1">
      <c r="A198" s="184"/>
      <c r="B198" s="60"/>
      <c r="C198" s="91" t="s">
        <v>318</v>
      </c>
      <c r="D198" s="73" t="s">
        <v>350</v>
      </c>
      <c r="E198" s="89">
        <f t="shared" si="37"/>
        <v>0</v>
      </c>
      <c r="F198" s="89">
        <f t="shared" si="37"/>
        <v>0</v>
      </c>
      <c r="G198" s="89">
        <f t="shared" si="37"/>
        <v>0</v>
      </c>
      <c r="H198" s="168" t="e">
        <f t="shared" si="29"/>
        <v>#DIV/0!</v>
      </c>
    </row>
    <row r="199" spans="1:8" s="52" customFormat="1" ht="13.5" customHeight="1" hidden="1">
      <c r="A199" s="184"/>
      <c r="B199" s="60"/>
      <c r="C199" s="91" t="s">
        <v>320</v>
      </c>
      <c r="D199" s="73" t="s">
        <v>351</v>
      </c>
      <c r="E199" s="89">
        <f t="shared" si="37"/>
        <v>0</v>
      </c>
      <c r="F199" s="89">
        <f t="shared" si="37"/>
        <v>0</v>
      </c>
      <c r="G199" s="89">
        <f t="shared" si="37"/>
        <v>0</v>
      </c>
      <c r="H199" s="168" t="e">
        <f t="shared" si="29"/>
        <v>#DIV/0!</v>
      </c>
    </row>
    <row r="200" spans="1:8" s="52" customFormat="1" ht="27.75" customHeight="1" hidden="1">
      <c r="A200" s="185"/>
      <c r="B200" s="246" t="s">
        <v>352</v>
      </c>
      <c r="C200" s="246"/>
      <c r="D200" s="82" t="s">
        <v>353</v>
      </c>
      <c r="E200" s="28" t="e">
        <f>E201+E202+E203</f>
        <v>#REF!</v>
      </c>
      <c r="F200" s="28">
        <f>F201+F202+F203</f>
        <v>0</v>
      </c>
      <c r="G200" s="28"/>
      <c r="H200" s="168" t="e">
        <f t="shared" si="29"/>
        <v>#REF!</v>
      </c>
    </row>
    <row r="201" spans="1:8" s="52" customFormat="1" ht="15" customHeight="1" hidden="1">
      <c r="A201" s="184"/>
      <c r="B201" s="60"/>
      <c r="C201" s="91" t="s">
        <v>316</v>
      </c>
      <c r="D201" s="73" t="s">
        <v>354</v>
      </c>
      <c r="E201" s="89" t="e">
        <f>F201+#REF!+#REF!+#REF!</f>
        <v>#REF!</v>
      </c>
      <c r="F201" s="89">
        <f>F448</f>
        <v>0</v>
      </c>
      <c r="G201" s="89"/>
      <c r="H201" s="168" t="e">
        <f aca="true" t="shared" si="38" ref="H201:H263">G201/E201</f>
        <v>#REF!</v>
      </c>
    </row>
    <row r="202" spans="1:8" s="52" customFormat="1" ht="15" customHeight="1" hidden="1">
      <c r="A202" s="184"/>
      <c r="B202" s="60"/>
      <c r="C202" s="91" t="s">
        <v>318</v>
      </c>
      <c r="D202" s="73" t="s">
        <v>355</v>
      </c>
      <c r="E202" s="89" t="e">
        <f>F202+#REF!+#REF!+#REF!</f>
        <v>#REF!</v>
      </c>
      <c r="F202" s="89">
        <f>F449</f>
        <v>0</v>
      </c>
      <c r="G202" s="89"/>
      <c r="H202" s="168" t="e">
        <f t="shared" si="38"/>
        <v>#REF!</v>
      </c>
    </row>
    <row r="203" spans="1:8" s="52" customFormat="1" ht="15" customHeight="1" hidden="1">
      <c r="A203" s="184"/>
      <c r="B203" s="60"/>
      <c r="C203" s="91" t="s">
        <v>320</v>
      </c>
      <c r="D203" s="73" t="s">
        <v>356</v>
      </c>
      <c r="E203" s="89" t="e">
        <f>F203+#REF!+#REF!+#REF!</f>
        <v>#REF!</v>
      </c>
      <c r="F203" s="89">
        <f>F450</f>
        <v>0</v>
      </c>
      <c r="G203" s="89"/>
      <c r="H203" s="168" t="e">
        <f t="shared" si="38"/>
        <v>#REF!</v>
      </c>
    </row>
    <row r="204" spans="1:8" s="52" customFormat="1" ht="17.25" customHeight="1" hidden="1">
      <c r="A204" s="185"/>
      <c r="B204" s="246" t="s">
        <v>357</v>
      </c>
      <c r="C204" s="246"/>
      <c r="D204" s="82" t="s">
        <v>358</v>
      </c>
      <c r="E204" s="28" t="e">
        <f>E205+E206+E207</f>
        <v>#REF!</v>
      </c>
      <c r="F204" s="28">
        <f>F205+F206+F207</f>
        <v>0</v>
      </c>
      <c r="G204" s="28"/>
      <c r="H204" s="168" t="e">
        <f t="shared" si="38"/>
        <v>#REF!</v>
      </c>
    </row>
    <row r="205" spans="1:8" s="52" customFormat="1" ht="15" customHeight="1" hidden="1">
      <c r="A205" s="184"/>
      <c r="B205" s="60"/>
      <c r="C205" s="91" t="s">
        <v>316</v>
      </c>
      <c r="D205" s="73" t="s">
        <v>359</v>
      </c>
      <c r="E205" s="89" t="e">
        <f>F205+#REF!+#REF!+#REF!</f>
        <v>#REF!</v>
      </c>
      <c r="F205" s="89">
        <f>F452</f>
        <v>0</v>
      </c>
      <c r="G205" s="89"/>
      <c r="H205" s="168" t="e">
        <f t="shared" si="38"/>
        <v>#REF!</v>
      </c>
    </row>
    <row r="206" spans="1:8" s="52" customFormat="1" ht="15" customHeight="1" hidden="1">
      <c r="A206" s="184"/>
      <c r="B206" s="60"/>
      <c r="C206" s="91" t="s">
        <v>318</v>
      </c>
      <c r="D206" s="73" t="s">
        <v>360</v>
      </c>
      <c r="E206" s="89" t="e">
        <f>F206+#REF!+#REF!+#REF!</f>
        <v>#REF!</v>
      </c>
      <c r="F206" s="89">
        <f>F453</f>
        <v>0</v>
      </c>
      <c r="G206" s="89"/>
      <c r="H206" s="168" t="e">
        <f t="shared" si="38"/>
        <v>#REF!</v>
      </c>
    </row>
    <row r="207" spans="1:8" s="52" customFormat="1" ht="15" customHeight="1" hidden="1">
      <c r="A207" s="184"/>
      <c r="B207" s="60"/>
      <c r="C207" s="91" t="s">
        <v>320</v>
      </c>
      <c r="D207" s="73" t="s">
        <v>361</v>
      </c>
      <c r="E207" s="89" t="e">
        <f>F207+#REF!+#REF!+#REF!</f>
        <v>#REF!</v>
      </c>
      <c r="F207" s="89">
        <f>F454</f>
        <v>0</v>
      </c>
      <c r="G207" s="89"/>
      <c r="H207" s="168" t="e">
        <f t="shared" si="38"/>
        <v>#REF!</v>
      </c>
    </row>
    <row r="208" spans="1:8" s="52" customFormat="1" ht="15" customHeight="1" hidden="1">
      <c r="A208" s="185"/>
      <c r="B208" s="246" t="s">
        <v>362</v>
      </c>
      <c r="C208" s="246"/>
      <c r="D208" s="82" t="s">
        <v>363</v>
      </c>
      <c r="E208" s="28" t="e">
        <f>E209+E210+E211</f>
        <v>#REF!</v>
      </c>
      <c r="F208" s="28">
        <f>F209+F210+F211</f>
        <v>0</v>
      </c>
      <c r="G208" s="28"/>
      <c r="H208" s="168" t="e">
        <f t="shared" si="38"/>
        <v>#REF!</v>
      </c>
    </row>
    <row r="209" spans="1:8" s="52" customFormat="1" ht="15" customHeight="1" hidden="1">
      <c r="A209" s="184"/>
      <c r="B209" s="60"/>
      <c r="C209" s="91" t="s">
        <v>316</v>
      </c>
      <c r="D209" s="73" t="s">
        <v>364</v>
      </c>
      <c r="E209" s="89" t="e">
        <f>F209+#REF!+#REF!+#REF!</f>
        <v>#REF!</v>
      </c>
      <c r="F209" s="89">
        <f>F456</f>
        <v>0</v>
      </c>
      <c r="G209" s="89"/>
      <c r="H209" s="168" t="e">
        <f t="shared" si="38"/>
        <v>#REF!</v>
      </c>
    </row>
    <row r="210" spans="1:8" s="52" customFormat="1" ht="15" customHeight="1" hidden="1">
      <c r="A210" s="184"/>
      <c r="B210" s="60"/>
      <c r="C210" s="91" t="s">
        <v>318</v>
      </c>
      <c r="D210" s="73" t="s">
        <v>365</v>
      </c>
      <c r="E210" s="89" t="e">
        <f>F210+#REF!+#REF!+#REF!</f>
        <v>#REF!</v>
      </c>
      <c r="F210" s="89">
        <f>F457</f>
        <v>0</v>
      </c>
      <c r="G210" s="89"/>
      <c r="H210" s="168" t="e">
        <f t="shared" si="38"/>
        <v>#REF!</v>
      </c>
    </row>
    <row r="211" spans="1:8" s="52" customFormat="1" ht="15" customHeight="1" hidden="1">
      <c r="A211" s="184"/>
      <c r="B211" s="60"/>
      <c r="C211" s="91" t="s">
        <v>366</v>
      </c>
      <c r="D211" s="73" t="s">
        <v>367</v>
      </c>
      <c r="E211" s="89" t="e">
        <f>F211+#REF!+#REF!+#REF!</f>
        <v>#REF!</v>
      </c>
      <c r="F211" s="89">
        <f>F458</f>
        <v>0</v>
      </c>
      <c r="G211" s="89"/>
      <c r="H211" s="168" t="e">
        <f t="shared" si="38"/>
        <v>#REF!</v>
      </c>
    </row>
    <row r="212" spans="1:8" s="52" customFormat="1" ht="27" customHeight="1" hidden="1">
      <c r="A212" s="185"/>
      <c r="B212" s="246" t="s">
        <v>368</v>
      </c>
      <c r="C212" s="246"/>
      <c r="D212" s="82" t="s">
        <v>369</v>
      </c>
      <c r="E212" s="28" t="e">
        <f>E213+E214+E215</f>
        <v>#REF!</v>
      </c>
      <c r="F212" s="28">
        <f>F213+F214+F215</f>
        <v>0</v>
      </c>
      <c r="G212" s="28"/>
      <c r="H212" s="168" t="e">
        <f t="shared" si="38"/>
        <v>#REF!</v>
      </c>
    </row>
    <row r="213" spans="1:8" s="52" customFormat="1" ht="15" customHeight="1" hidden="1">
      <c r="A213" s="184"/>
      <c r="B213" s="60"/>
      <c r="C213" s="91" t="s">
        <v>316</v>
      </c>
      <c r="D213" s="73" t="s">
        <v>370</v>
      </c>
      <c r="E213" s="89" t="e">
        <f>F213+#REF!+#REF!+#REF!</f>
        <v>#REF!</v>
      </c>
      <c r="F213" s="89">
        <f>F460</f>
        <v>0</v>
      </c>
      <c r="G213" s="89"/>
      <c r="H213" s="168" t="e">
        <f t="shared" si="38"/>
        <v>#REF!</v>
      </c>
    </row>
    <row r="214" spans="1:8" s="52" customFormat="1" ht="15" customHeight="1" hidden="1">
      <c r="A214" s="184"/>
      <c r="B214" s="60"/>
      <c r="C214" s="91" t="s">
        <v>318</v>
      </c>
      <c r="D214" s="73" t="s">
        <v>371</v>
      </c>
      <c r="E214" s="89" t="e">
        <f>F214+#REF!+#REF!+#REF!</f>
        <v>#REF!</v>
      </c>
      <c r="F214" s="89">
        <f>F461</f>
        <v>0</v>
      </c>
      <c r="G214" s="89"/>
      <c r="H214" s="168" t="e">
        <f t="shared" si="38"/>
        <v>#REF!</v>
      </c>
    </row>
    <row r="215" spans="1:8" s="52" customFormat="1" ht="15" customHeight="1" hidden="1">
      <c r="A215" s="249"/>
      <c r="B215" s="249"/>
      <c r="C215" s="91" t="s">
        <v>366</v>
      </c>
      <c r="D215" s="73" t="s">
        <v>372</v>
      </c>
      <c r="E215" s="89" t="e">
        <f>F215+#REF!+#REF!+#REF!</f>
        <v>#REF!</v>
      </c>
      <c r="F215" s="89">
        <f>F462</f>
        <v>0</v>
      </c>
      <c r="G215" s="89"/>
      <c r="H215" s="168" t="e">
        <f t="shared" si="38"/>
        <v>#REF!</v>
      </c>
    </row>
    <row r="216" spans="1:8" s="52" customFormat="1" ht="34.5" customHeight="1">
      <c r="A216" s="225" t="s">
        <v>418</v>
      </c>
      <c r="B216" s="225"/>
      <c r="C216" s="225"/>
      <c r="D216" s="144" t="s">
        <v>6</v>
      </c>
      <c r="E216" s="145">
        <f>E217+E221+E225</f>
        <v>30678793</v>
      </c>
      <c r="F216" s="145">
        <f>F217+F221+F225</f>
        <v>27439333</v>
      </c>
      <c r="G216" s="145">
        <f>G217+G221+G225</f>
        <v>17279563</v>
      </c>
      <c r="H216" s="168">
        <f t="shared" si="38"/>
        <v>0.5632412917939764</v>
      </c>
    </row>
    <row r="217" spans="1:8" s="52" customFormat="1" ht="34.5" customHeight="1">
      <c r="A217" s="186"/>
      <c r="B217" s="226" t="s">
        <v>419</v>
      </c>
      <c r="C217" s="227"/>
      <c r="D217" s="146" t="s">
        <v>420</v>
      </c>
      <c r="E217" s="147">
        <f>E218+E219+E220</f>
        <v>28838008</v>
      </c>
      <c r="F217" s="147">
        <f>F218+F219+F220</f>
        <v>26048548</v>
      </c>
      <c r="G217" s="147">
        <f>G218+G219+G220</f>
        <v>16572743</v>
      </c>
      <c r="H217" s="168">
        <f t="shared" si="38"/>
        <v>0.5746840419768244</v>
      </c>
    </row>
    <row r="218" spans="1:8" s="52" customFormat="1" ht="15" customHeight="1">
      <c r="A218" s="148"/>
      <c r="B218" s="148"/>
      <c r="C218" s="149" t="s">
        <v>316</v>
      </c>
      <c r="D218" s="150" t="s">
        <v>421</v>
      </c>
      <c r="E218" s="1">
        <f aca="true" t="shared" si="39" ref="E218:G220">E465</f>
        <v>25213008</v>
      </c>
      <c r="F218" s="1">
        <f t="shared" si="39"/>
        <v>25023548</v>
      </c>
      <c r="G218" s="1">
        <f t="shared" si="39"/>
        <v>12999507</v>
      </c>
      <c r="H218" s="168">
        <f t="shared" si="38"/>
        <v>0.515587311121307</v>
      </c>
    </row>
    <row r="219" spans="1:8" s="52" customFormat="1" ht="15" customHeight="1">
      <c r="A219" s="148"/>
      <c r="B219" s="148"/>
      <c r="C219" s="149" t="s">
        <v>318</v>
      </c>
      <c r="D219" s="150" t="s">
        <v>422</v>
      </c>
      <c r="E219" s="1">
        <f t="shared" si="39"/>
        <v>3625000</v>
      </c>
      <c r="F219" s="1">
        <f t="shared" si="39"/>
        <v>1025000</v>
      </c>
      <c r="G219" s="1">
        <f t="shared" si="39"/>
        <v>3572239</v>
      </c>
      <c r="H219" s="168">
        <f t="shared" si="38"/>
        <v>0.9854452413793103</v>
      </c>
    </row>
    <row r="220" spans="1:8" s="52" customFormat="1" ht="15" customHeight="1">
      <c r="A220" s="148"/>
      <c r="B220" s="148"/>
      <c r="C220" s="149" t="s">
        <v>320</v>
      </c>
      <c r="D220" s="150" t="s">
        <v>423</v>
      </c>
      <c r="E220" s="1">
        <f t="shared" si="39"/>
        <v>0</v>
      </c>
      <c r="F220" s="1">
        <f t="shared" si="39"/>
        <v>0</v>
      </c>
      <c r="G220" s="1">
        <f t="shared" si="39"/>
        <v>997</v>
      </c>
      <c r="H220" s="168" t="e">
        <f t="shared" si="38"/>
        <v>#DIV/0!</v>
      </c>
    </row>
    <row r="221" spans="1:8" s="52" customFormat="1" ht="15" customHeight="1">
      <c r="A221" s="187"/>
      <c r="B221" s="250" t="s">
        <v>424</v>
      </c>
      <c r="C221" s="251"/>
      <c r="D221" s="146" t="s">
        <v>425</v>
      </c>
      <c r="E221" s="147">
        <f>E222+E223+E224</f>
        <v>1840785</v>
      </c>
      <c r="F221" s="147">
        <f>F222+F223+F224</f>
        <v>1390785</v>
      </c>
      <c r="G221" s="147">
        <f>G222+G223+G224</f>
        <v>706820</v>
      </c>
      <c r="H221" s="168">
        <f t="shared" si="38"/>
        <v>0.3839774878652314</v>
      </c>
    </row>
    <row r="222" spans="1:8" s="52" customFormat="1" ht="15" customHeight="1">
      <c r="A222" s="148"/>
      <c r="B222" s="148"/>
      <c r="C222" s="149" t="s">
        <v>316</v>
      </c>
      <c r="D222" s="150" t="s">
        <v>426</v>
      </c>
      <c r="E222" s="1">
        <f>E469</f>
        <v>1465000</v>
      </c>
      <c r="F222" s="1">
        <f>F469</f>
        <v>1015000</v>
      </c>
      <c r="G222" s="1">
        <f>G469</f>
        <v>430596</v>
      </c>
      <c r="H222" s="168">
        <f t="shared" si="38"/>
        <v>0.2939221843003413</v>
      </c>
    </row>
    <row r="223" spans="1:8" s="52" customFormat="1" ht="15" customHeight="1">
      <c r="A223" s="148"/>
      <c r="B223" s="148"/>
      <c r="C223" s="149" t="s">
        <v>318</v>
      </c>
      <c r="D223" s="150" t="s">
        <v>427</v>
      </c>
      <c r="E223" s="1">
        <f aca="true" t="shared" si="40" ref="E223:G224">E470</f>
        <v>0</v>
      </c>
      <c r="F223" s="1">
        <f t="shared" si="40"/>
        <v>0</v>
      </c>
      <c r="G223" s="1">
        <f t="shared" si="40"/>
        <v>0</v>
      </c>
      <c r="H223" s="168"/>
    </row>
    <row r="224" spans="1:8" s="52" customFormat="1" ht="15" customHeight="1">
      <c r="A224" s="148"/>
      <c r="B224" s="148"/>
      <c r="C224" s="149" t="s">
        <v>320</v>
      </c>
      <c r="D224" s="150" t="s">
        <v>428</v>
      </c>
      <c r="E224" s="1">
        <f t="shared" si="40"/>
        <v>375785</v>
      </c>
      <c r="F224" s="1">
        <f t="shared" si="40"/>
        <v>375785</v>
      </c>
      <c r="G224" s="1">
        <f t="shared" si="40"/>
        <v>276224</v>
      </c>
      <c r="H224" s="168">
        <f t="shared" si="38"/>
        <v>0.7350586106417233</v>
      </c>
    </row>
    <row r="225" spans="1:8" s="52" customFormat="1" ht="15" customHeight="1" hidden="1">
      <c r="A225" s="187"/>
      <c r="B225" s="250" t="s">
        <v>429</v>
      </c>
      <c r="C225" s="251"/>
      <c r="D225" s="146" t="s">
        <v>430</v>
      </c>
      <c r="E225" s="147">
        <f>E227+E226+E228</f>
        <v>0</v>
      </c>
      <c r="F225" s="147">
        <f>F227+F226+F228</f>
        <v>0</v>
      </c>
      <c r="G225" s="147">
        <f>G227+G226+G228</f>
        <v>0</v>
      </c>
      <c r="H225" s="168" t="e">
        <f t="shared" si="38"/>
        <v>#DIV/0!</v>
      </c>
    </row>
    <row r="226" spans="1:8" s="52" customFormat="1" ht="15" customHeight="1" hidden="1">
      <c r="A226" s="148"/>
      <c r="B226" s="148"/>
      <c r="C226" s="149" t="s">
        <v>316</v>
      </c>
      <c r="D226" s="150" t="s">
        <v>431</v>
      </c>
      <c r="E226" s="1"/>
      <c r="F226" s="1"/>
      <c r="G226" s="2"/>
      <c r="H226" s="168" t="e">
        <f t="shared" si="38"/>
        <v>#DIV/0!</v>
      </c>
    </row>
    <row r="227" spans="1:8" s="52" customFormat="1" ht="15" customHeight="1" hidden="1">
      <c r="A227" s="148"/>
      <c r="B227" s="148"/>
      <c r="C227" s="149" t="s">
        <v>318</v>
      </c>
      <c r="D227" s="150" t="s">
        <v>432</v>
      </c>
      <c r="E227" s="1"/>
      <c r="F227" s="1"/>
      <c r="G227" s="2"/>
      <c r="H227" s="168" t="e">
        <f t="shared" si="38"/>
        <v>#DIV/0!</v>
      </c>
    </row>
    <row r="228" spans="1:8" s="52" customFormat="1" ht="15" customHeight="1" hidden="1">
      <c r="A228" s="148"/>
      <c r="B228" s="148"/>
      <c r="C228" s="149" t="s">
        <v>320</v>
      </c>
      <c r="D228" s="150" t="s">
        <v>433</v>
      </c>
      <c r="E228" s="1"/>
      <c r="F228" s="1"/>
      <c r="G228" s="2"/>
      <c r="H228" s="168" t="e">
        <f t="shared" si="38"/>
        <v>#DIV/0!</v>
      </c>
    </row>
    <row r="229" spans="1:8" ht="36" customHeight="1">
      <c r="A229" s="245" t="s">
        <v>462</v>
      </c>
      <c r="B229" s="245"/>
      <c r="C229" s="245"/>
      <c r="D229" s="188" t="s">
        <v>4</v>
      </c>
      <c r="E229" s="189">
        <f>E231+E325+E318</f>
        <v>222382894</v>
      </c>
      <c r="F229" s="189">
        <f>F231+F325+F318</f>
        <v>182770559</v>
      </c>
      <c r="G229" s="189">
        <f>G231+G325+G318</f>
        <v>165435341</v>
      </c>
      <c r="H229" s="198">
        <f t="shared" si="38"/>
        <v>0.7439211623894058</v>
      </c>
    </row>
    <row r="230" spans="1:8" ht="15" customHeight="1">
      <c r="A230" s="92" t="s">
        <v>373</v>
      </c>
      <c r="B230" s="92"/>
      <c r="C230" s="92"/>
      <c r="D230" s="92" t="s">
        <v>6</v>
      </c>
      <c r="E230" s="151">
        <f>E231-E261-E314+E318</f>
        <v>205749889</v>
      </c>
      <c r="F230" s="151">
        <f>F231-F261-F314+F318</f>
        <v>173676352</v>
      </c>
      <c r="G230" s="151">
        <f>G231-G261-G314+G318</f>
        <v>140976796</v>
      </c>
      <c r="H230" s="168">
        <f t="shared" si="38"/>
        <v>0.6851852833806389</v>
      </c>
    </row>
    <row r="231" spans="1:8" ht="15" customHeight="1">
      <c r="A231" s="167" t="s">
        <v>7</v>
      </c>
      <c r="B231" s="94"/>
      <c r="C231" s="95"/>
      <c r="D231" s="15" t="s">
        <v>8</v>
      </c>
      <c r="E231" s="151">
        <f>E232+E280</f>
        <v>216007769</v>
      </c>
      <c r="F231" s="151">
        <f>F232+F280</f>
        <v>177510434</v>
      </c>
      <c r="G231" s="151">
        <f>G232+G280</f>
        <v>160265466</v>
      </c>
      <c r="H231" s="168">
        <f t="shared" si="38"/>
        <v>0.7419430640941438</v>
      </c>
    </row>
    <row r="232" spans="1:8" ht="15" customHeight="1">
      <c r="A232" s="92" t="s">
        <v>9</v>
      </c>
      <c r="B232" s="92"/>
      <c r="C232" s="92"/>
      <c r="D232" s="15" t="s">
        <v>10</v>
      </c>
      <c r="E232" s="151">
        <f>E233+E249+E260+E277</f>
        <v>219556291</v>
      </c>
      <c r="F232" s="151">
        <f>F233+F249+F260+F277</f>
        <v>180143892</v>
      </c>
      <c r="G232" s="151">
        <f>G233+G249+G260+G277</f>
        <v>152296375</v>
      </c>
      <c r="H232" s="168">
        <f t="shared" si="38"/>
        <v>0.6936552549068157</v>
      </c>
    </row>
    <row r="233" spans="1:8" ht="15" customHeight="1">
      <c r="A233" s="92" t="s">
        <v>11</v>
      </c>
      <c r="B233" s="92"/>
      <c r="C233" s="92"/>
      <c r="D233" s="15" t="s">
        <v>12</v>
      </c>
      <c r="E233" s="151">
        <f>E234+E237+E244</f>
        <v>134649228</v>
      </c>
      <c r="F233" s="151">
        <f>F234+F237+F244</f>
        <v>117032892</v>
      </c>
      <c r="G233" s="151">
        <f>G234+G237+G244</f>
        <v>85075845</v>
      </c>
      <c r="H233" s="168">
        <f t="shared" si="38"/>
        <v>0.6318331435216249</v>
      </c>
    </row>
    <row r="234" spans="1:8" ht="30.75" customHeight="1">
      <c r="A234" s="248" t="s">
        <v>13</v>
      </c>
      <c r="B234" s="248"/>
      <c r="C234" s="248"/>
      <c r="D234" s="96" t="s">
        <v>14</v>
      </c>
      <c r="E234" s="93">
        <f aca="true" t="shared" si="41" ref="E234:G235">E235</f>
        <v>600000</v>
      </c>
      <c r="F234" s="93">
        <f t="shared" si="41"/>
        <v>600000</v>
      </c>
      <c r="G234" s="190">
        <f t="shared" si="41"/>
        <v>496019</v>
      </c>
      <c r="H234" s="168">
        <f t="shared" si="38"/>
        <v>0.8266983333333333</v>
      </c>
    </row>
    <row r="235" spans="1:8" ht="15" customHeight="1">
      <c r="A235" s="25" t="s">
        <v>15</v>
      </c>
      <c r="B235" s="35"/>
      <c r="C235" s="26"/>
      <c r="D235" s="97" t="s">
        <v>16</v>
      </c>
      <c r="E235" s="98">
        <f t="shared" si="41"/>
        <v>600000</v>
      </c>
      <c r="F235" s="98">
        <f t="shared" si="41"/>
        <v>600000</v>
      </c>
      <c r="G235" s="98">
        <f t="shared" si="41"/>
        <v>496019</v>
      </c>
      <c r="H235" s="168">
        <f t="shared" si="38"/>
        <v>0.8266983333333333</v>
      </c>
    </row>
    <row r="236" spans="1:8" ht="15" customHeight="1">
      <c r="A236" s="170"/>
      <c r="B236" s="21" t="s">
        <v>374</v>
      </c>
      <c r="C236" s="22"/>
      <c r="D236" s="23" t="s">
        <v>17</v>
      </c>
      <c r="E236" s="99">
        <v>600000</v>
      </c>
      <c r="F236" s="100">
        <v>600000</v>
      </c>
      <c r="G236" s="100">
        <v>496019</v>
      </c>
      <c r="H236" s="168">
        <f t="shared" si="38"/>
        <v>0.8266983333333333</v>
      </c>
    </row>
    <row r="237" spans="1:8" ht="31.5" customHeight="1">
      <c r="A237" s="247" t="s">
        <v>18</v>
      </c>
      <c r="B237" s="247"/>
      <c r="C237" s="247"/>
      <c r="D237" s="18" t="s">
        <v>19</v>
      </c>
      <c r="E237" s="101">
        <f>E238+E241</f>
        <v>131917000</v>
      </c>
      <c r="F237" s="101">
        <f>F238+F241</f>
        <v>114732892</v>
      </c>
      <c r="G237" s="101">
        <f>G238+G241</f>
        <v>82877962</v>
      </c>
      <c r="H237" s="168">
        <f t="shared" si="38"/>
        <v>0.628258389745067</v>
      </c>
    </row>
    <row r="238" spans="1:8" ht="15" customHeight="1">
      <c r="A238" s="25" t="s">
        <v>20</v>
      </c>
      <c r="B238" s="25"/>
      <c r="C238" s="46"/>
      <c r="D238" s="27" t="s">
        <v>21</v>
      </c>
      <c r="E238" s="98">
        <f>E239+E240</f>
        <v>180000</v>
      </c>
      <c r="F238" s="98">
        <f>F239+F240</f>
        <v>180000</v>
      </c>
      <c r="G238" s="98">
        <f>G239+G240</f>
        <v>135671</v>
      </c>
      <c r="H238" s="168">
        <f t="shared" si="38"/>
        <v>0.7537277777777778</v>
      </c>
    </row>
    <row r="239" spans="1:8" ht="15" customHeight="1">
      <c r="A239" s="170"/>
      <c r="B239" s="102" t="s">
        <v>22</v>
      </c>
      <c r="C239" s="21"/>
      <c r="D239" s="23" t="s">
        <v>23</v>
      </c>
      <c r="E239" s="99"/>
      <c r="F239" s="100"/>
      <c r="G239" s="100"/>
      <c r="H239" s="168"/>
    </row>
    <row r="240" spans="1:8" ht="15" customHeight="1">
      <c r="A240" s="21"/>
      <c r="B240" s="37" t="s">
        <v>375</v>
      </c>
      <c r="C240" s="37"/>
      <c r="D240" s="23" t="s">
        <v>25</v>
      </c>
      <c r="E240" s="99">
        <v>180000</v>
      </c>
      <c r="F240" s="100">
        <v>180000</v>
      </c>
      <c r="G240" s="100">
        <v>135671</v>
      </c>
      <c r="H240" s="168">
        <f t="shared" si="38"/>
        <v>0.7537277777777778</v>
      </c>
    </row>
    <row r="241" spans="1:8" ht="15" customHeight="1">
      <c r="A241" s="46" t="s">
        <v>26</v>
      </c>
      <c r="B241" s="45"/>
      <c r="C241" s="62"/>
      <c r="D241" s="27" t="s">
        <v>27</v>
      </c>
      <c r="E241" s="98">
        <f>E242+E243</f>
        <v>131737000</v>
      </c>
      <c r="F241" s="98">
        <f>F242+F243</f>
        <v>114552892</v>
      </c>
      <c r="G241" s="98">
        <f>G242+G243</f>
        <v>82742291</v>
      </c>
      <c r="H241" s="168">
        <f t="shared" si="38"/>
        <v>0.6280869535513941</v>
      </c>
    </row>
    <row r="242" spans="1:8" ht="15" customHeight="1">
      <c r="A242" s="173"/>
      <c r="B242" s="37" t="s">
        <v>28</v>
      </c>
      <c r="C242" s="22"/>
      <c r="D242" s="23" t="s">
        <v>29</v>
      </c>
      <c r="E242" s="99">
        <v>131237000</v>
      </c>
      <c r="F242" s="99">
        <f>131237000-17184108</f>
        <v>114052892</v>
      </c>
      <c r="G242" s="100">
        <v>82396203</v>
      </c>
      <c r="H242" s="168">
        <f t="shared" si="38"/>
        <v>0.6278427806182708</v>
      </c>
    </row>
    <row r="243" spans="1:8" ht="31.5" customHeight="1">
      <c r="A243" s="173"/>
      <c r="B243" s="235" t="s">
        <v>445</v>
      </c>
      <c r="C243" s="236"/>
      <c r="D243" s="162" t="s">
        <v>444</v>
      </c>
      <c r="E243" s="99">
        <v>500000</v>
      </c>
      <c r="F243" s="100">
        <v>500000</v>
      </c>
      <c r="G243" s="100">
        <v>346088</v>
      </c>
      <c r="H243" s="168">
        <f t="shared" si="38"/>
        <v>0.692176</v>
      </c>
    </row>
    <row r="244" spans="1:8" ht="15" customHeight="1">
      <c r="A244" s="103" t="s">
        <v>32</v>
      </c>
      <c r="B244" s="103"/>
      <c r="C244" s="17"/>
      <c r="D244" s="40" t="s">
        <v>33</v>
      </c>
      <c r="E244" s="101">
        <f aca="true" t="shared" si="42" ref="E244:G245">E245</f>
        <v>2132228</v>
      </c>
      <c r="F244" s="101">
        <f t="shared" si="42"/>
        <v>1700000</v>
      </c>
      <c r="G244" s="101">
        <f t="shared" si="42"/>
        <v>1701864</v>
      </c>
      <c r="H244" s="168">
        <f t="shared" si="38"/>
        <v>0.7981622978405687</v>
      </c>
    </row>
    <row r="245" spans="1:8" ht="15" customHeight="1">
      <c r="A245" s="25" t="s">
        <v>34</v>
      </c>
      <c r="B245" s="35"/>
      <c r="C245" s="26"/>
      <c r="D245" s="97" t="s">
        <v>35</v>
      </c>
      <c r="E245" s="98">
        <f t="shared" si="42"/>
        <v>2132228</v>
      </c>
      <c r="F245" s="98">
        <f t="shared" si="42"/>
        <v>1700000</v>
      </c>
      <c r="G245" s="98">
        <f t="shared" si="42"/>
        <v>1701864</v>
      </c>
      <c r="H245" s="168">
        <f t="shared" si="38"/>
        <v>0.7981622978405687</v>
      </c>
    </row>
    <row r="246" spans="1:8" ht="15" customHeight="1">
      <c r="A246" s="173"/>
      <c r="B246" s="37" t="s">
        <v>36</v>
      </c>
      <c r="C246" s="22"/>
      <c r="D246" s="23" t="s">
        <v>37</v>
      </c>
      <c r="E246" s="99">
        <v>2132228</v>
      </c>
      <c r="F246" s="99">
        <v>1700000</v>
      </c>
      <c r="G246" s="100">
        <v>1701864</v>
      </c>
      <c r="H246" s="168">
        <f t="shared" si="38"/>
        <v>0.7981622978405687</v>
      </c>
    </row>
    <row r="247" spans="1:8" ht="15" customHeight="1">
      <c r="A247" s="103" t="s">
        <v>38</v>
      </c>
      <c r="B247" s="104"/>
      <c r="C247" s="105"/>
      <c r="D247" s="43" t="s">
        <v>39</v>
      </c>
      <c r="E247" s="101">
        <f>E248</f>
        <v>0</v>
      </c>
      <c r="F247" s="101">
        <f>F248</f>
        <v>0</v>
      </c>
      <c r="G247" s="101">
        <f>G248</f>
        <v>0</v>
      </c>
      <c r="H247" s="168"/>
    </row>
    <row r="248" spans="1:8" ht="15" customHeight="1">
      <c r="A248" s="173"/>
      <c r="B248" s="37" t="s">
        <v>40</v>
      </c>
      <c r="C248" s="22"/>
      <c r="D248" s="44" t="s">
        <v>41</v>
      </c>
      <c r="E248" s="99"/>
      <c r="F248" s="100"/>
      <c r="G248" s="100"/>
      <c r="H248" s="168"/>
    </row>
    <row r="249" spans="1:8" ht="15" customHeight="1">
      <c r="A249" s="103" t="s">
        <v>42</v>
      </c>
      <c r="B249" s="103"/>
      <c r="C249" s="17"/>
      <c r="D249" s="40" t="s">
        <v>43</v>
      </c>
      <c r="E249" s="101">
        <f>E250</f>
        <v>38663624</v>
      </c>
      <c r="F249" s="101">
        <f>F250</f>
        <v>29900000</v>
      </c>
      <c r="G249" s="101">
        <f>G250</f>
        <v>35928813</v>
      </c>
      <c r="H249" s="168">
        <f t="shared" si="38"/>
        <v>0.9292665633206033</v>
      </c>
    </row>
    <row r="250" spans="1:8" ht="15" customHeight="1">
      <c r="A250" s="46" t="s">
        <v>44</v>
      </c>
      <c r="B250" s="45"/>
      <c r="C250" s="46"/>
      <c r="D250" s="47" t="s">
        <v>45</v>
      </c>
      <c r="E250" s="98">
        <f>E251+E254+E258+E259</f>
        <v>38663624</v>
      </c>
      <c r="F250" s="98">
        <f>F251+F254+F258+F259</f>
        <v>29900000</v>
      </c>
      <c r="G250" s="98">
        <f>G251+G254+G258+G259</f>
        <v>35928813</v>
      </c>
      <c r="H250" s="168">
        <f t="shared" si="38"/>
        <v>0.9292665633206033</v>
      </c>
    </row>
    <row r="251" spans="1:8" ht="15" customHeight="1">
      <c r="A251" s="174"/>
      <c r="B251" s="25" t="s">
        <v>46</v>
      </c>
      <c r="C251" s="45"/>
      <c r="D251" s="47" t="s">
        <v>47</v>
      </c>
      <c r="E251" s="98">
        <f>E252+E253</f>
        <v>31104777</v>
      </c>
      <c r="F251" s="98">
        <f>F252+F253</f>
        <v>24000000</v>
      </c>
      <c r="G251" s="98">
        <f>G252+G253</f>
        <v>29737194</v>
      </c>
      <c r="H251" s="168">
        <f t="shared" si="38"/>
        <v>0.9560330234806056</v>
      </c>
    </row>
    <row r="252" spans="1:8" ht="15" customHeight="1">
      <c r="A252" s="174"/>
      <c r="B252" s="37"/>
      <c r="C252" s="22" t="s">
        <v>48</v>
      </c>
      <c r="D252" s="48" t="s">
        <v>49</v>
      </c>
      <c r="E252" s="99">
        <v>11465601</v>
      </c>
      <c r="F252" s="100">
        <v>9000000</v>
      </c>
      <c r="G252" s="100">
        <v>9832016</v>
      </c>
      <c r="H252" s="168">
        <f t="shared" si="38"/>
        <v>0.8575229506067759</v>
      </c>
    </row>
    <row r="253" spans="1:8" ht="15" customHeight="1">
      <c r="A253" s="174"/>
      <c r="B253" s="37"/>
      <c r="C253" s="22" t="s">
        <v>50</v>
      </c>
      <c r="D253" s="48" t="s">
        <v>51</v>
      </c>
      <c r="E253" s="99">
        <v>19639176</v>
      </c>
      <c r="F253" s="100">
        <v>15000000</v>
      </c>
      <c r="G253" s="100">
        <v>19905178</v>
      </c>
      <c r="H253" s="168">
        <f t="shared" si="38"/>
        <v>1.0135444582807345</v>
      </c>
    </row>
    <row r="254" spans="1:8" ht="15" customHeight="1">
      <c r="A254" s="174"/>
      <c r="B254" s="25" t="s">
        <v>52</v>
      </c>
      <c r="C254" s="49"/>
      <c r="D254" s="47" t="s">
        <v>53</v>
      </c>
      <c r="E254" s="98">
        <f>E255+E256+E257</f>
        <v>5876984</v>
      </c>
      <c r="F254" s="98">
        <f>F255+F256+F257</f>
        <v>4600000</v>
      </c>
      <c r="G254" s="98">
        <f>G255+G256+G257</f>
        <v>5080354</v>
      </c>
      <c r="H254" s="168">
        <f t="shared" si="38"/>
        <v>0.8644491800556203</v>
      </c>
    </row>
    <row r="255" spans="1:8" ht="15" customHeight="1">
      <c r="A255" s="174"/>
      <c r="B255" s="37"/>
      <c r="C255" s="22" t="s">
        <v>54</v>
      </c>
      <c r="D255" s="48" t="s">
        <v>55</v>
      </c>
      <c r="E255" s="99">
        <v>2962551</v>
      </c>
      <c r="F255" s="100">
        <v>2400000</v>
      </c>
      <c r="G255" s="100">
        <v>2685263</v>
      </c>
      <c r="H255" s="168">
        <f t="shared" si="38"/>
        <v>0.9064022864078964</v>
      </c>
    </row>
    <row r="256" spans="1:8" ht="15" customHeight="1">
      <c r="A256" s="174"/>
      <c r="B256" s="37"/>
      <c r="C256" s="22" t="s">
        <v>56</v>
      </c>
      <c r="D256" s="48" t="s">
        <v>57</v>
      </c>
      <c r="E256" s="99">
        <v>1949461</v>
      </c>
      <c r="F256" s="99">
        <v>1500000</v>
      </c>
      <c r="G256" s="100">
        <v>1589434</v>
      </c>
      <c r="H256" s="168">
        <f t="shared" si="38"/>
        <v>0.8153197217076925</v>
      </c>
    </row>
    <row r="257" spans="1:8" ht="15" customHeight="1">
      <c r="A257" s="174"/>
      <c r="B257" s="37"/>
      <c r="C257" s="22" t="s">
        <v>58</v>
      </c>
      <c r="D257" s="48" t="s">
        <v>59</v>
      </c>
      <c r="E257" s="99">
        <v>964972</v>
      </c>
      <c r="F257" s="100">
        <v>700000</v>
      </c>
      <c r="G257" s="100">
        <v>805657</v>
      </c>
      <c r="H257" s="168">
        <f t="shared" si="38"/>
        <v>0.8349019453414193</v>
      </c>
    </row>
    <row r="258" spans="1:8" ht="15" customHeight="1">
      <c r="A258" s="174"/>
      <c r="B258" s="37" t="s">
        <v>60</v>
      </c>
      <c r="C258" s="22"/>
      <c r="D258" s="50" t="s">
        <v>61</v>
      </c>
      <c r="E258" s="99">
        <v>1681863</v>
      </c>
      <c r="F258" s="100">
        <v>1300000</v>
      </c>
      <c r="G258" s="100">
        <v>1111265</v>
      </c>
      <c r="H258" s="168">
        <f t="shared" si="38"/>
        <v>0.6607345544791698</v>
      </c>
    </row>
    <row r="259" spans="1:8" ht="15" customHeight="1">
      <c r="A259" s="174"/>
      <c r="B259" s="21" t="s">
        <v>62</v>
      </c>
      <c r="C259" s="22"/>
      <c r="D259" s="50" t="s">
        <v>63</v>
      </c>
      <c r="E259" s="99"/>
      <c r="F259" s="100"/>
      <c r="G259" s="100">
        <v>0</v>
      </c>
      <c r="H259" s="168"/>
    </row>
    <row r="260" spans="1:8" ht="15" customHeight="1">
      <c r="A260" s="103" t="s">
        <v>64</v>
      </c>
      <c r="B260" s="103"/>
      <c r="C260" s="17"/>
      <c r="D260" s="40" t="s">
        <v>65</v>
      </c>
      <c r="E260" s="101">
        <f>E261+E266+E268+E271</f>
        <v>46242939</v>
      </c>
      <c r="F260" s="101">
        <f>F261+F266+F268+F271</f>
        <v>33210500</v>
      </c>
      <c r="G260" s="101">
        <f>G261+G266+G268+G271</f>
        <v>31290701</v>
      </c>
      <c r="H260" s="168">
        <f t="shared" si="38"/>
        <v>0.6766590030101677</v>
      </c>
    </row>
    <row r="261" spans="1:8" ht="15" customHeight="1">
      <c r="A261" s="220" t="s">
        <v>376</v>
      </c>
      <c r="B261" s="220"/>
      <c r="C261" s="220"/>
      <c r="D261" s="47" t="s">
        <v>67</v>
      </c>
      <c r="E261" s="98">
        <f>E262+E263+E264+E265</f>
        <v>34382500</v>
      </c>
      <c r="F261" s="98">
        <f>F262+F263+F264+F265</f>
        <v>23210500</v>
      </c>
      <c r="G261" s="98">
        <f>G262+G263+G264+G265</f>
        <v>21633723</v>
      </c>
      <c r="H261" s="168">
        <f t="shared" si="38"/>
        <v>0.6292073874790954</v>
      </c>
    </row>
    <row r="262" spans="1:8" ht="25.5" customHeight="1">
      <c r="A262" s="174"/>
      <c r="B262" s="232" t="s">
        <v>68</v>
      </c>
      <c r="C262" s="232"/>
      <c r="D262" s="50" t="s">
        <v>69</v>
      </c>
      <c r="E262" s="99"/>
      <c r="F262" s="100"/>
      <c r="G262" s="100"/>
      <c r="H262" s="168"/>
    </row>
    <row r="263" spans="1:8" ht="25.5" customHeight="1">
      <c r="A263" s="174"/>
      <c r="B263" s="232" t="s">
        <v>70</v>
      </c>
      <c r="C263" s="232"/>
      <c r="D263" s="50" t="s">
        <v>71</v>
      </c>
      <c r="E263" s="99">
        <v>28436500</v>
      </c>
      <c r="F263" s="100">
        <v>20004500</v>
      </c>
      <c r="G263" s="100">
        <v>18484723</v>
      </c>
      <c r="H263" s="168">
        <f t="shared" si="38"/>
        <v>0.6500350957396304</v>
      </c>
    </row>
    <row r="264" spans="1:8" ht="25.5" customHeight="1">
      <c r="A264" s="174"/>
      <c r="B264" s="243" t="s">
        <v>440</v>
      </c>
      <c r="C264" s="244"/>
      <c r="D264" s="153" t="s">
        <v>75</v>
      </c>
      <c r="E264" s="99">
        <v>5700000</v>
      </c>
      <c r="F264" s="100">
        <v>3000000</v>
      </c>
      <c r="G264" s="100">
        <v>3000000</v>
      </c>
      <c r="H264" s="168">
        <f>G264/E264</f>
        <v>0.5263157894736842</v>
      </c>
    </row>
    <row r="265" spans="1:8" ht="25.5" customHeight="1">
      <c r="A265" s="174"/>
      <c r="B265" s="241" t="s">
        <v>437</v>
      </c>
      <c r="C265" s="242"/>
      <c r="D265" s="153" t="s">
        <v>438</v>
      </c>
      <c r="E265" s="99">
        <v>246000</v>
      </c>
      <c r="F265" s="99">
        <v>206000</v>
      </c>
      <c r="G265" s="100">
        <v>149000</v>
      </c>
      <c r="H265" s="168">
        <f aca="true" t="shared" si="43" ref="H265:H328">G265/E265</f>
        <v>0.6056910569105691</v>
      </c>
    </row>
    <row r="266" spans="1:8" ht="15" customHeight="1">
      <c r="A266" s="25" t="s">
        <v>78</v>
      </c>
      <c r="B266" s="45"/>
      <c r="C266" s="74"/>
      <c r="D266" s="27" t="s">
        <v>79</v>
      </c>
      <c r="E266" s="98">
        <f>E267</f>
        <v>0</v>
      </c>
      <c r="F266" s="98">
        <f>F267</f>
        <v>0</v>
      </c>
      <c r="G266" s="98">
        <f>G267</f>
        <v>0</v>
      </c>
      <c r="H266" s="168"/>
    </row>
    <row r="267" spans="1:8" ht="15" customHeight="1">
      <c r="A267" s="21"/>
      <c r="B267" s="21" t="s">
        <v>80</v>
      </c>
      <c r="C267" s="22"/>
      <c r="D267" s="54" t="s">
        <v>81</v>
      </c>
      <c r="E267" s="99">
        <v>0</v>
      </c>
      <c r="F267" s="100">
        <v>0</v>
      </c>
      <c r="G267" s="100">
        <v>0</v>
      </c>
      <c r="H267" s="168"/>
    </row>
    <row r="268" spans="1:8" ht="15" customHeight="1">
      <c r="A268" s="175" t="s">
        <v>82</v>
      </c>
      <c r="B268" s="45"/>
      <c r="C268" s="62"/>
      <c r="D268" s="27" t="s">
        <v>83</v>
      </c>
      <c r="E268" s="98">
        <f>E269+E270</f>
        <v>62000</v>
      </c>
      <c r="F268" s="98">
        <f>F269+F270</f>
        <v>50000</v>
      </c>
      <c r="G268" s="98">
        <f>G269+G270</f>
        <v>59484</v>
      </c>
      <c r="H268" s="168">
        <f t="shared" si="43"/>
        <v>0.9594193548387097</v>
      </c>
    </row>
    <row r="269" spans="1:8" ht="15" customHeight="1">
      <c r="A269" s="174"/>
      <c r="B269" s="37" t="s">
        <v>84</v>
      </c>
      <c r="C269" s="22"/>
      <c r="D269" s="23" t="s">
        <v>85</v>
      </c>
      <c r="E269" s="99">
        <v>62000</v>
      </c>
      <c r="F269" s="100">
        <v>50000</v>
      </c>
      <c r="G269" s="100">
        <v>59484</v>
      </c>
      <c r="H269" s="168">
        <f t="shared" si="43"/>
        <v>0.9594193548387097</v>
      </c>
    </row>
    <row r="270" spans="1:8" ht="15" customHeight="1">
      <c r="A270" s="174"/>
      <c r="B270" s="55" t="s">
        <v>86</v>
      </c>
      <c r="C270" s="22"/>
      <c r="D270" s="23" t="s">
        <v>87</v>
      </c>
      <c r="E270" s="99"/>
      <c r="F270" s="100"/>
      <c r="G270" s="100"/>
      <c r="H270" s="168"/>
    </row>
    <row r="271" spans="1:8" ht="30" customHeight="1">
      <c r="A271" s="240" t="s">
        <v>88</v>
      </c>
      <c r="B271" s="240"/>
      <c r="C271" s="240"/>
      <c r="D271" s="27" t="s">
        <v>89</v>
      </c>
      <c r="E271" s="98">
        <f>E272+E275+E276</f>
        <v>11798439</v>
      </c>
      <c r="F271" s="98">
        <f>F272+F275+F276</f>
        <v>9950000</v>
      </c>
      <c r="G271" s="98">
        <f>G272+G275+G276</f>
        <v>9597494</v>
      </c>
      <c r="H271" s="168">
        <f t="shared" si="43"/>
        <v>0.8134545595396137</v>
      </c>
    </row>
    <row r="272" spans="1:8" ht="15" customHeight="1">
      <c r="A272" s="174"/>
      <c r="B272" s="106" t="s">
        <v>90</v>
      </c>
      <c r="C272" s="49"/>
      <c r="D272" s="107" t="s">
        <v>91</v>
      </c>
      <c r="E272" s="108">
        <f>E273+E274</f>
        <v>11242365</v>
      </c>
      <c r="F272" s="108">
        <f>F273+F274</f>
        <v>9500000</v>
      </c>
      <c r="G272" s="108">
        <f>G273+G274</f>
        <v>9110166</v>
      </c>
      <c r="H272" s="168">
        <f t="shared" si="43"/>
        <v>0.8103424857670072</v>
      </c>
    </row>
    <row r="273" spans="1:8" ht="15" customHeight="1">
      <c r="A273" s="174"/>
      <c r="B273" s="58"/>
      <c r="C273" s="22" t="s">
        <v>92</v>
      </c>
      <c r="D273" s="59" t="s">
        <v>93</v>
      </c>
      <c r="E273" s="99">
        <v>7165533</v>
      </c>
      <c r="F273" s="100">
        <v>6000000</v>
      </c>
      <c r="G273" s="100">
        <v>5807175</v>
      </c>
      <c r="H273" s="168">
        <f t="shared" si="43"/>
        <v>0.8104316873566837</v>
      </c>
    </row>
    <row r="274" spans="1:8" ht="15" customHeight="1">
      <c r="A274" s="174"/>
      <c r="B274" s="58"/>
      <c r="C274" s="22" t="s">
        <v>94</v>
      </c>
      <c r="D274" s="59" t="s">
        <v>95</v>
      </c>
      <c r="E274" s="99">
        <v>4076832</v>
      </c>
      <c r="F274" s="100">
        <v>3500000</v>
      </c>
      <c r="G274" s="100">
        <v>3302991</v>
      </c>
      <c r="H274" s="168">
        <f t="shared" si="43"/>
        <v>0.8101857030164599</v>
      </c>
    </row>
    <row r="275" spans="1:8" ht="15" customHeight="1">
      <c r="A275" s="174"/>
      <c r="B275" s="37" t="s">
        <v>96</v>
      </c>
      <c r="C275" s="22"/>
      <c r="D275" s="23" t="s">
        <v>97</v>
      </c>
      <c r="E275" s="99">
        <v>556074</v>
      </c>
      <c r="F275" s="100">
        <v>450000</v>
      </c>
      <c r="G275" s="100">
        <v>487328</v>
      </c>
      <c r="H275" s="168">
        <f t="shared" si="43"/>
        <v>0.8763725691184986</v>
      </c>
    </row>
    <row r="276" spans="1:8" ht="31.5" customHeight="1">
      <c r="A276" s="174"/>
      <c r="B276" s="203" t="s">
        <v>98</v>
      </c>
      <c r="C276" s="203"/>
      <c r="D276" s="23" t="s">
        <v>99</v>
      </c>
      <c r="E276" s="99"/>
      <c r="F276" s="100"/>
      <c r="G276" s="100"/>
      <c r="H276" s="168"/>
    </row>
    <row r="277" spans="1:8" ht="15" customHeight="1">
      <c r="A277" s="109" t="s">
        <v>100</v>
      </c>
      <c r="B277" s="109"/>
      <c r="C277" s="17"/>
      <c r="D277" s="40" t="s">
        <v>101</v>
      </c>
      <c r="E277" s="101">
        <f aca="true" t="shared" si="44" ref="E277:G278">E278</f>
        <v>500</v>
      </c>
      <c r="F277" s="101">
        <f t="shared" si="44"/>
        <v>500</v>
      </c>
      <c r="G277" s="101">
        <f t="shared" si="44"/>
        <v>1016</v>
      </c>
      <c r="H277" s="168">
        <f>G277/E277</f>
        <v>2.032</v>
      </c>
    </row>
    <row r="278" spans="1:8" ht="15" customHeight="1">
      <c r="A278" s="175" t="s">
        <v>102</v>
      </c>
      <c r="B278" s="45"/>
      <c r="C278" s="62"/>
      <c r="D278" s="27" t="s">
        <v>103</v>
      </c>
      <c r="E278" s="98">
        <f t="shared" si="44"/>
        <v>500</v>
      </c>
      <c r="F278" s="98">
        <f t="shared" si="44"/>
        <v>500</v>
      </c>
      <c r="G278" s="98">
        <f t="shared" si="44"/>
        <v>1016</v>
      </c>
      <c r="H278" s="168">
        <f>G278/E278</f>
        <v>2.032</v>
      </c>
    </row>
    <row r="279" spans="1:8" ht="15" customHeight="1">
      <c r="A279" s="174"/>
      <c r="B279" s="55" t="s">
        <v>104</v>
      </c>
      <c r="C279" s="22"/>
      <c r="D279" s="23" t="s">
        <v>105</v>
      </c>
      <c r="E279" s="99">
        <v>500</v>
      </c>
      <c r="F279" s="100">
        <v>500</v>
      </c>
      <c r="G279" s="100">
        <v>1016</v>
      </c>
      <c r="H279" s="168">
        <f>G279/E279</f>
        <v>2.032</v>
      </c>
    </row>
    <row r="280" spans="1:8" ht="15" customHeight="1">
      <c r="A280" s="103" t="s">
        <v>106</v>
      </c>
      <c r="B280" s="110"/>
      <c r="C280" s="103"/>
      <c r="D280" s="64" t="s">
        <v>107</v>
      </c>
      <c r="E280" s="101">
        <f>E281+E290</f>
        <v>-3548522</v>
      </c>
      <c r="F280" s="101">
        <f>F281+F290</f>
        <v>-2633458</v>
      </c>
      <c r="G280" s="145">
        <f>G281+G290</f>
        <v>7969091</v>
      </c>
      <c r="H280" s="168">
        <f t="shared" si="43"/>
        <v>-2.245749357056262</v>
      </c>
    </row>
    <row r="281" spans="1:8" ht="15" customHeight="1">
      <c r="A281" s="104" t="s">
        <v>108</v>
      </c>
      <c r="B281" s="103"/>
      <c r="C281" s="17"/>
      <c r="D281" s="40" t="s">
        <v>109</v>
      </c>
      <c r="E281" s="101">
        <f>E282+E288</f>
        <v>10360118</v>
      </c>
      <c r="F281" s="101">
        <f>F282+F288</f>
        <v>8000544</v>
      </c>
      <c r="G281" s="101">
        <f>G282+G288</f>
        <v>3716551</v>
      </c>
      <c r="H281" s="168">
        <f t="shared" si="43"/>
        <v>0.35873635802217696</v>
      </c>
    </row>
    <row r="282" spans="1:8" ht="15" customHeight="1">
      <c r="A282" s="25" t="s">
        <v>110</v>
      </c>
      <c r="B282" s="45"/>
      <c r="C282" s="62"/>
      <c r="D282" s="27" t="s">
        <v>111</v>
      </c>
      <c r="E282" s="98">
        <f>E283+E284+E285+E287</f>
        <v>9808891</v>
      </c>
      <c r="F282" s="98">
        <f>F283+F284+F285+F287</f>
        <v>7600544</v>
      </c>
      <c r="G282" s="98">
        <f>G283+G284+G285+G287</f>
        <v>3716551</v>
      </c>
      <c r="H282" s="168">
        <f t="shared" si="43"/>
        <v>0.37889614636353897</v>
      </c>
    </row>
    <row r="283" spans="1:8" ht="15" customHeight="1">
      <c r="A283" s="174"/>
      <c r="B283" s="37" t="s">
        <v>112</v>
      </c>
      <c r="C283" s="65"/>
      <c r="D283" s="23" t="s">
        <v>113</v>
      </c>
      <c r="E283" s="99"/>
      <c r="F283" s="100"/>
      <c r="G283" s="100"/>
      <c r="H283" s="168"/>
    </row>
    <row r="284" spans="1:8" ht="15" customHeight="1">
      <c r="A284" s="174"/>
      <c r="B284" s="37" t="s">
        <v>114</v>
      </c>
      <c r="C284" s="22"/>
      <c r="D284" s="23" t="s">
        <v>115</v>
      </c>
      <c r="E284" s="99">
        <v>2752347</v>
      </c>
      <c r="F284" s="100">
        <v>2200000</v>
      </c>
      <c r="G284" s="100">
        <v>2148262</v>
      </c>
      <c r="H284" s="168">
        <f t="shared" si="43"/>
        <v>0.7805200434392902</v>
      </c>
    </row>
    <row r="285" spans="1:8" ht="15" customHeight="1">
      <c r="A285" s="173"/>
      <c r="B285" s="111" t="s">
        <v>116</v>
      </c>
      <c r="C285" s="112"/>
      <c r="D285" s="113" t="s">
        <v>117</v>
      </c>
      <c r="E285" s="114">
        <f>E286</f>
        <v>7056000</v>
      </c>
      <c r="F285" s="114">
        <f>F286</f>
        <v>5400000</v>
      </c>
      <c r="G285" s="114">
        <f>G286</f>
        <v>1568289</v>
      </c>
      <c r="H285" s="168">
        <f t="shared" si="43"/>
        <v>0.22226318027210884</v>
      </c>
    </row>
    <row r="286" spans="1:8" ht="15" customHeight="1">
      <c r="A286" s="173"/>
      <c r="B286" s="37"/>
      <c r="C286" s="22" t="s">
        <v>118</v>
      </c>
      <c r="D286" s="67" t="s">
        <v>119</v>
      </c>
      <c r="E286" s="99">
        <v>7056000</v>
      </c>
      <c r="F286" s="100">
        <v>5400000</v>
      </c>
      <c r="G286" s="100">
        <v>1568289</v>
      </c>
      <c r="H286" s="168">
        <f t="shared" si="43"/>
        <v>0.22226318027210884</v>
      </c>
    </row>
    <row r="287" spans="1:8" ht="15" customHeight="1">
      <c r="A287" s="173"/>
      <c r="B287" s="37" t="s">
        <v>120</v>
      </c>
      <c r="C287" s="22"/>
      <c r="D287" s="23" t="s">
        <v>121</v>
      </c>
      <c r="E287" s="99">
        <v>544</v>
      </c>
      <c r="F287" s="100">
        <v>544</v>
      </c>
      <c r="G287" s="100"/>
      <c r="H287" s="168"/>
    </row>
    <row r="288" spans="1:8" ht="15" customHeight="1">
      <c r="A288" s="46" t="s">
        <v>122</v>
      </c>
      <c r="B288" s="45"/>
      <c r="C288" s="46"/>
      <c r="D288" s="69" t="s">
        <v>123</v>
      </c>
      <c r="E288" s="98">
        <f>E289</f>
        <v>551227</v>
      </c>
      <c r="F288" s="98">
        <f>F289</f>
        <v>400000</v>
      </c>
      <c r="G288" s="98">
        <f>G289</f>
        <v>0</v>
      </c>
      <c r="H288" s="168">
        <f t="shared" si="43"/>
        <v>0</v>
      </c>
    </row>
    <row r="289" spans="1:8" ht="15" customHeight="1">
      <c r="A289" s="173"/>
      <c r="B289" s="37" t="s">
        <v>124</v>
      </c>
      <c r="C289" s="22"/>
      <c r="D289" s="70" t="s">
        <v>125</v>
      </c>
      <c r="E289" s="99">
        <v>551227</v>
      </c>
      <c r="F289" s="100">
        <v>400000</v>
      </c>
      <c r="G289" s="100"/>
      <c r="H289" s="168">
        <f t="shared" si="43"/>
        <v>0</v>
      </c>
    </row>
    <row r="290" spans="1:8" ht="15" customHeight="1">
      <c r="A290" s="103" t="s">
        <v>126</v>
      </c>
      <c r="B290" s="103"/>
      <c r="C290" s="103"/>
      <c r="D290" s="71" t="s">
        <v>127</v>
      </c>
      <c r="E290" s="115">
        <f>E291+E299+E302+E307+E314</f>
        <v>-13908640</v>
      </c>
      <c r="F290" s="115">
        <f>F291+F299+F302+F307+F314</f>
        <v>-10634002</v>
      </c>
      <c r="G290" s="115">
        <f>G291+G299+G302+G307+G314</f>
        <v>4252540</v>
      </c>
      <c r="H290" s="168">
        <f t="shared" si="43"/>
        <v>-0.30574808176787954</v>
      </c>
    </row>
    <row r="291" spans="1:8" ht="15" customHeight="1">
      <c r="A291" s="220" t="s">
        <v>128</v>
      </c>
      <c r="B291" s="220"/>
      <c r="C291" s="220"/>
      <c r="D291" s="72" t="s">
        <v>129</v>
      </c>
      <c r="E291" s="98">
        <f>E292+E293+E294+E295+E296+E297+E298</f>
        <v>202262</v>
      </c>
      <c r="F291" s="98">
        <f>F292+F293+F294+F295+F296+F297+F298</f>
        <v>162262</v>
      </c>
      <c r="G291" s="98">
        <f>G292+G293+G294+G295+G296+G297+G298</f>
        <v>86735</v>
      </c>
      <c r="H291" s="168">
        <f t="shared" si="43"/>
        <v>0.4288249893702228</v>
      </c>
    </row>
    <row r="292" spans="1:8" ht="15" customHeight="1">
      <c r="A292" s="174"/>
      <c r="B292" s="37" t="s">
        <v>130</v>
      </c>
      <c r="C292" s="22"/>
      <c r="D292" s="73" t="s">
        <v>131</v>
      </c>
      <c r="E292" s="99"/>
      <c r="F292" s="100"/>
      <c r="G292" s="100"/>
      <c r="H292" s="168"/>
    </row>
    <row r="293" spans="1:8" ht="15" customHeight="1">
      <c r="A293" s="174"/>
      <c r="B293" s="37" t="s">
        <v>132</v>
      </c>
      <c r="C293" s="22"/>
      <c r="D293" s="73" t="s">
        <v>133</v>
      </c>
      <c r="E293" s="99">
        <v>175000</v>
      </c>
      <c r="F293" s="100">
        <v>135000</v>
      </c>
      <c r="G293" s="100">
        <v>63161</v>
      </c>
      <c r="H293" s="168">
        <f t="shared" si="43"/>
        <v>0.36092</v>
      </c>
    </row>
    <row r="294" spans="1:8" ht="15" customHeight="1" hidden="1">
      <c r="A294" s="174"/>
      <c r="B294" s="37" t="s">
        <v>134</v>
      </c>
      <c r="C294" s="22"/>
      <c r="D294" s="73" t="s">
        <v>135</v>
      </c>
      <c r="E294" s="99"/>
      <c r="F294" s="100"/>
      <c r="G294" s="100"/>
      <c r="H294" s="168"/>
    </row>
    <row r="295" spans="1:8" ht="15" customHeight="1" hidden="1">
      <c r="A295" s="176"/>
      <c r="B295" s="37" t="s">
        <v>136</v>
      </c>
      <c r="C295" s="22"/>
      <c r="D295" s="73" t="s">
        <v>137</v>
      </c>
      <c r="E295" s="99"/>
      <c r="F295" s="100"/>
      <c r="G295" s="100"/>
      <c r="H295" s="168"/>
    </row>
    <row r="296" spans="1:8" ht="15" customHeight="1" hidden="1">
      <c r="A296" s="177"/>
      <c r="B296" s="37" t="s">
        <v>138</v>
      </c>
      <c r="C296" s="22"/>
      <c r="D296" s="73" t="s">
        <v>139</v>
      </c>
      <c r="E296" s="99"/>
      <c r="F296" s="100"/>
      <c r="G296" s="100"/>
      <c r="H296" s="168"/>
    </row>
    <row r="297" spans="1:8" ht="15" customHeight="1">
      <c r="A297" s="177"/>
      <c r="B297" s="37" t="s">
        <v>140</v>
      </c>
      <c r="C297" s="22"/>
      <c r="D297" s="73" t="s">
        <v>141</v>
      </c>
      <c r="E297" s="99">
        <v>18262</v>
      </c>
      <c r="F297" s="100">
        <v>18262</v>
      </c>
      <c r="G297" s="100">
        <v>16476</v>
      </c>
      <c r="H297" s="168">
        <f t="shared" si="43"/>
        <v>0.9022012923009528</v>
      </c>
    </row>
    <row r="298" spans="1:8" ht="15" customHeight="1">
      <c r="A298" s="176"/>
      <c r="B298" s="37" t="s">
        <v>142</v>
      </c>
      <c r="C298" s="22"/>
      <c r="D298" s="73" t="s">
        <v>143</v>
      </c>
      <c r="E298" s="99">
        <v>9000</v>
      </c>
      <c r="F298" s="100">
        <v>9000</v>
      </c>
      <c r="G298" s="100">
        <v>7098</v>
      </c>
      <c r="H298" s="168">
        <f t="shared" si="43"/>
        <v>0.7886666666666666</v>
      </c>
    </row>
    <row r="299" spans="1:8" ht="15" customHeight="1">
      <c r="A299" s="175" t="s">
        <v>144</v>
      </c>
      <c r="B299" s="45"/>
      <c r="C299" s="74"/>
      <c r="D299" s="72" t="s">
        <v>145</v>
      </c>
      <c r="E299" s="98">
        <f>E300+E301</f>
        <v>117397</v>
      </c>
      <c r="F299" s="98">
        <f>F300+F301</f>
        <v>117397</v>
      </c>
      <c r="G299" s="98">
        <f>G300+G301</f>
        <v>82542</v>
      </c>
      <c r="H299" s="168">
        <f t="shared" si="43"/>
        <v>0.7031014421152159</v>
      </c>
    </row>
    <row r="300" spans="1:8" ht="15" customHeight="1">
      <c r="A300" s="174"/>
      <c r="B300" s="55" t="s">
        <v>146</v>
      </c>
      <c r="C300" s="22"/>
      <c r="D300" s="73" t="s">
        <v>147</v>
      </c>
      <c r="E300" s="99">
        <v>5779</v>
      </c>
      <c r="F300" s="100">
        <v>5779</v>
      </c>
      <c r="G300" s="100">
        <v>1449</v>
      </c>
      <c r="H300" s="168">
        <f t="shared" si="43"/>
        <v>0.2507354213531753</v>
      </c>
    </row>
    <row r="301" spans="1:8" ht="15" customHeight="1">
      <c r="A301" s="176"/>
      <c r="B301" s="21" t="s">
        <v>148</v>
      </c>
      <c r="C301" s="22"/>
      <c r="D301" s="73" t="s">
        <v>149</v>
      </c>
      <c r="E301" s="99">
        <v>111618</v>
      </c>
      <c r="F301" s="100">
        <v>111618</v>
      </c>
      <c r="G301" s="100">
        <v>81093</v>
      </c>
      <c r="H301" s="168">
        <f t="shared" si="43"/>
        <v>0.7265226038810945</v>
      </c>
    </row>
    <row r="302" spans="1:8" ht="15" customHeight="1">
      <c r="A302" s="175" t="s">
        <v>150</v>
      </c>
      <c r="B302" s="45"/>
      <c r="C302" s="46"/>
      <c r="D302" s="72" t="s">
        <v>151</v>
      </c>
      <c r="E302" s="98">
        <f>E303+E304+E305+E306</f>
        <v>4101416</v>
      </c>
      <c r="F302" s="98">
        <f>F303+F304+F305+F306</f>
        <v>3506138</v>
      </c>
      <c r="G302" s="98">
        <f>G303+G304+G305+G306</f>
        <v>2717331</v>
      </c>
      <c r="H302" s="168">
        <f t="shared" si="43"/>
        <v>0.6625348416254289</v>
      </c>
    </row>
    <row r="303" spans="1:8" ht="15" customHeight="1">
      <c r="A303" s="174"/>
      <c r="B303" s="37" t="s">
        <v>152</v>
      </c>
      <c r="C303" s="22"/>
      <c r="D303" s="73" t="s">
        <v>153</v>
      </c>
      <c r="E303" s="99">
        <v>4095278</v>
      </c>
      <c r="F303" s="100">
        <v>3500000</v>
      </c>
      <c r="G303" s="100">
        <v>2715130</v>
      </c>
      <c r="H303" s="168">
        <f t="shared" si="43"/>
        <v>0.66299040016331</v>
      </c>
    </row>
    <row r="304" spans="1:8" ht="15" customHeight="1">
      <c r="A304" s="174"/>
      <c r="B304" s="234" t="s">
        <v>154</v>
      </c>
      <c r="C304" s="234"/>
      <c r="D304" s="73" t="s">
        <v>155</v>
      </c>
      <c r="E304" s="99"/>
      <c r="F304" s="100"/>
      <c r="G304" s="100"/>
      <c r="H304" s="168"/>
    </row>
    <row r="305" spans="1:8" ht="15" customHeight="1">
      <c r="A305" s="178"/>
      <c r="B305" s="203" t="s">
        <v>156</v>
      </c>
      <c r="C305" s="203"/>
      <c r="D305" s="73" t="s">
        <v>157</v>
      </c>
      <c r="E305" s="99"/>
      <c r="F305" s="100"/>
      <c r="G305" s="100"/>
      <c r="H305" s="168"/>
    </row>
    <row r="306" spans="1:8" ht="15" customHeight="1">
      <c r="A306" s="174"/>
      <c r="B306" s="21" t="s">
        <v>158</v>
      </c>
      <c r="C306" s="22"/>
      <c r="D306" s="73" t="s">
        <v>159</v>
      </c>
      <c r="E306" s="99">
        <v>6138</v>
      </c>
      <c r="F306" s="100">
        <v>6138</v>
      </c>
      <c r="G306" s="100">
        <v>2201</v>
      </c>
      <c r="H306" s="168">
        <f t="shared" si="43"/>
        <v>0.35858585858585856</v>
      </c>
    </row>
    <row r="307" spans="1:8" ht="15" customHeight="1">
      <c r="A307" s="204" t="s">
        <v>377</v>
      </c>
      <c r="B307" s="204"/>
      <c r="C307" s="204"/>
      <c r="D307" s="72" t="s">
        <v>161</v>
      </c>
      <c r="E307" s="98">
        <f>E308+E309+E310+E311+E313+E312</f>
        <v>5794905</v>
      </c>
      <c r="F307" s="98">
        <f>F308+F309+F310+F311+F313+F312</f>
        <v>4956619</v>
      </c>
      <c r="G307" s="98">
        <f>G308+G309+G310+G311+G313+G312</f>
        <v>3710985</v>
      </c>
      <c r="H307" s="168">
        <f t="shared" si="43"/>
        <v>0.6403875473368416</v>
      </c>
    </row>
    <row r="308" spans="1:8" ht="15" customHeight="1">
      <c r="A308" s="174"/>
      <c r="B308" s="75" t="s">
        <v>162</v>
      </c>
      <c r="C308" s="37"/>
      <c r="D308" s="73" t="s">
        <v>163</v>
      </c>
      <c r="E308" s="99"/>
      <c r="F308" s="100"/>
      <c r="G308" s="100"/>
      <c r="H308" s="168"/>
    </row>
    <row r="309" spans="1:8" ht="15" customHeight="1">
      <c r="A309" s="174"/>
      <c r="B309" s="37" t="s">
        <v>164</v>
      </c>
      <c r="C309" s="75"/>
      <c r="D309" s="73" t="s">
        <v>165</v>
      </c>
      <c r="E309" s="99"/>
      <c r="F309" s="100"/>
      <c r="G309" s="100"/>
      <c r="H309" s="168"/>
    </row>
    <row r="310" spans="1:8" ht="15" customHeight="1">
      <c r="A310" s="174"/>
      <c r="B310" s="238" t="s">
        <v>166</v>
      </c>
      <c r="C310" s="238"/>
      <c r="D310" s="116" t="s">
        <v>167</v>
      </c>
      <c r="E310" s="99">
        <v>456619</v>
      </c>
      <c r="F310" s="117">
        <v>456619</v>
      </c>
      <c r="G310" s="117">
        <v>248806</v>
      </c>
      <c r="H310" s="168">
        <f t="shared" si="43"/>
        <v>0.5448875320562657</v>
      </c>
    </row>
    <row r="311" spans="1:8" ht="15" customHeight="1" hidden="1">
      <c r="A311" s="174"/>
      <c r="B311" s="238" t="s">
        <v>170</v>
      </c>
      <c r="C311" s="238"/>
      <c r="D311" s="54" t="s">
        <v>171</v>
      </c>
      <c r="E311" s="99"/>
      <c r="F311" s="100"/>
      <c r="G311" s="100"/>
      <c r="H311" s="168" t="e">
        <f t="shared" si="43"/>
        <v>#DIV/0!</v>
      </c>
    </row>
    <row r="312" spans="1:8" ht="15" customHeight="1">
      <c r="A312" s="174"/>
      <c r="B312" s="239"/>
      <c r="C312" s="239"/>
      <c r="D312" s="77" t="s">
        <v>414</v>
      </c>
      <c r="E312" s="99"/>
      <c r="F312" s="100"/>
      <c r="G312" s="100"/>
      <c r="H312" s="168"/>
    </row>
    <row r="313" spans="1:8" ht="15" customHeight="1">
      <c r="A313" s="174"/>
      <c r="B313" s="37" t="s">
        <v>172</v>
      </c>
      <c r="C313" s="75"/>
      <c r="D313" s="73" t="s">
        <v>173</v>
      </c>
      <c r="E313" s="99">
        <v>5338286</v>
      </c>
      <c r="F313" s="100">
        <v>4500000</v>
      </c>
      <c r="G313" s="100">
        <v>3462179</v>
      </c>
      <c r="H313" s="168">
        <f t="shared" si="43"/>
        <v>0.6485562969087831</v>
      </c>
    </row>
    <row r="314" spans="1:8" ht="15" customHeight="1">
      <c r="A314" s="175" t="s">
        <v>174</v>
      </c>
      <c r="B314" s="45"/>
      <c r="C314" s="46"/>
      <c r="D314" s="72" t="s">
        <v>175</v>
      </c>
      <c r="E314" s="98">
        <f>E315+E316+E317</f>
        <v>-24124620</v>
      </c>
      <c r="F314" s="98">
        <f>F315+F316+F317</f>
        <v>-19376418</v>
      </c>
      <c r="G314" s="98">
        <f>G315+G316+G317</f>
        <v>-2345053</v>
      </c>
      <c r="H314" s="168">
        <f t="shared" si="43"/>
        <v>0.09720580054732468</v>
      </c>
    </row>
    <row r="315" spans="1:8" ht="15" customHeight="1">
      <c r="A315" s="174"/>
      <c r="B315" s="37" t="s">
        <v>176</v>
      </c>
      <c r="C315" s="22"/>
      <c r="D315" s="73" t="s">
        <v>177</v>
      </c>
      <c r="E315" s="99"/>
      <c r="F315" s="100"/>
      <c r="G315" s="100"/>
      <c r="H315" s="168"/>
    </row>
    <row r="316" spans="1:8" ht="27.75" customHeight="1">
      <c r="A316" s="212" t="s">
        <v>378</v>
      </c>
      <c r="B316" s="212"/>
      <c r="C316" s="212"/>
      <c r="D316" s="73" t="s">
        <v>179</v>
      </c>
      <c r="E316" s="99">
        <v>-24124620</v>
      </c>
      <c r="F316" s="100">
        <v>-19376418</v>
      </c>
      <c r="G316" s="100">
        <v>-2345053</v>
      </c>
      <c r="H316" s="168">
        <f>G316/E316</f>
        <v>0.09720580054732468</v>
      </c>
    </row>
    <row r="317" spans="1:8" ht="15" customHeight="1">
      <c r="A317" s="174"/>
      <c r="B317" s="21" t="s">
        <v>182</v>
      </c>
      <c r="C317" s="22"/>
      <c r="D317" s="73" t="s">
        <v>183</v>
      </c>
      <c r="E317" s="99">
        <v>0</v>
      </c>
      <c r="F317" s="99">
        <v>0</v>
      </c>
      <c r="G317" s="100">
        <v>0</v>
      </c>
      <c r="H317" s="168"/>
    </row>
    <row r="318" spans="1:8" s="118" customFormat="1" ht="12.75" customHeight="1" hidden="1">
      <c r="A318" s="109" t="s">
        <v>198</v>
      </c>
      <c r="B318" s="109"/>
      <c r="C318" s="17"/>
      <c r="D318" s="80" t="s">
        <v>199</v>
      </c>
      <c r="E318" s="101">
        <f>E319</f>
        <v>0</v>
      </c>
      <c r="F318" s="101">
        <f>F319</f>
        <v>0</v>
      </c>
      <c r="G318" s="101">
        <f>G319</f>
        <v>0</v>
      </c>
      <c r="H318" s="168" t="e">
        <f t="shared" si="43"/>
        <v>#DIV/0!</v>
      </c>
    </row>
    <row r="319" spans="1:8" s="118" customFormat="1" ht="25.5" customHeight="1" hidden="1">
      <c r="A319" s="204" t="s">
        <v>200</v>
      </c>
      <c r="B319" s="204"/>
      <c r="C319" s="204"/>
      <c r="D319" s="82" t="s">
        <v>201</v>
      </c>
      <c r="E319" s="98">
        <f>E320+E321+E322+E323+E324</f>
        <v>0</v>
      </c>
      <c r="F319" s="98">
        <f>F320+F321+F322+F323+F324</f>
        <v>0</v>
      </c>
      <c r="G319" s="98">
        <f>G320+G321+G322+G323+G324</f>
        <v>0</v>
      </c>
      <c r="H319" s="168" t="e">
        <f t="shared" si="43"/>
        <v>#DIV/0!</v>
      </c>
    </row>
    <row r="320" spans="1:8" s="118" customFormat="1" ht="27" customHeight="1" hidden="1">
      <c r="A320" s="174"/>
      <c r="B320" s="203" t="s">
        <v>202</v>
      </c>
      <c r="C320" s="203"/>
      <c r="D320" s="73" t="s">
        <v>203</v>
      </c>
      <c r="E320" s="99"/>
      <c r="F320" s="117"/>
      <c r="G320" s="117"/>
      <c r="H320" s="168" t="e">
        <f t="shared" si="43"/>
        <v>#DIV/0!</v>
      </c>
    </row>
    <row r="321" spans="1:8" s="118" customFormat="1" ht="12.75" customHeight="1" hidden="1">
      <c r="A321" s="174"/>
      <c r="B321" s="21" t="s">
        <v>204</v>
      </c>
      <c r="C321" s="22"/>
      <c r="D321" s="73" t="s">
        <v>205</v>
      </c>
      <c r="E321" s="99"/>
      <c r="F321" s="117"/>
      <c r="G321" s="117"/>
      <c r="H321" s="168" t="e">
        <f t="shared" si="43"/>
        <v>#DIV/0!</v>
      </c>
    </row>
    <row r="322" spans="1:8" s="118" customFormat="1" ht="15" customHeight="1" hidden="1">
      <c r="A322" s="174"/>
      <c r="B322" s="21" t="s">
        <v>379</v>
      </c>
      <c r="C322" s="22"/>
      <c r="D322" s="73" t="s">
        <v>207</v>
      </c>
      <c r="E322" s="99"/>
      <c r="F322" s="100"/>
      <c r="G322" s="100"/>
      <c r="H322" s="168" t="e">
        <f t="shared" si="43"/>
        <v>#DIV/0!</v>
      </c>
    </row>
    <row r="323" spans="1:8" s="118" customFormat="1" ht="14.25" customHeight="1" hidden="1">
      <c r="A323" s="174"/>
      <c r="B323" s="119" t="s">
        <v>380</v>
      </c>
      <c r="C323" s="120"/>
      <c r="D323" s="86" t="s">
        <v>209</v>
      </c>
      <c r="E323" s="99"/>
      <c r="F323" s="100"/>
      <c r="G323" s="100"/>
      <c r="H323" s="168" t="e">
        <f t="shared" si="43"/>
        <v>#DIV/0!</v>
      </c>
    </row>
    <row r="324" spans="1:8" s="118" customFormat="1" ht="12.75" customHeight="1" hidden="1">
      <c r="A324" s="174"/>
      <c r="B324" s="21" t="s">
        <v>214</v>
      </c>
      <c r="C324" s="22"/>
      <c r="D324" s="73" t="s">
        <v>215</v>
      </c>
      <c r="E324" s="99"/>
      <c r="F324" s="117"/>
      <c r="G324" s="117"/>
      <c r="H324" s="168" t="e">
        <f t="shared" si="43"/>
        <v>#DIV/0!</v>
      </c>
    </row>
    <row r="325" spans="1:8" ht="15">
      <c r="A325" s="103" t="s">
        <v>216</v>
      </c>
      <c r="B325" s="103"/>
      <c r="C325" s="103"/>
      <c r="D325" s="80" t="s">
        <v>217</v>
      </c>
      <c r="E325" s="101">
        <f>E326</f>
        <v>6375125</v>
      </c>
      <c r="F325" s="101">
        <f>F326</f>
        <v>5260125</v>
      </c>
      <c r="G325" s="101">
        <f>G326</f>
        <v>5169875</v>
      </c>
      <c r="H325" s="168">
        <f t="shared" si="43"/>
        <v>0.8109448834336581</v>
      </c>
    </row>
    <row r="326" spans="1:8" s="52" customFormat="1" ht="15">
      <c r="A326" s="103" t="s">
        <v>218</v>
      </c>
      <c r="B326" s="103"/>
      <c r="C326" s="17"/>
      <c r="D326" s="80" t="s">
        <v>219</v>
      </c>
      <c r="E326" s="101">
        <f>E327+E344</f>
        <v>6375125</v>
      </c>
      <c r="F326" s="101">
        <f>F327+F344</f>
        <v>5260125</v>
      </c>
      <c r="G326" s="101">
        <f>G327+G344</f>
        <v>5169875</v>
      </c>
      <c r="H326" s="168">
        <f t="shared" si="43"/>
        <v>0.8109448834336581</v>
      </c>
    </row>
    <row r="327" spans="1:8" ht="15">
      <c r="A327" s="46" t="s">
        <v>381</v>
      </c>
      <c r="B327" s="35"/>
      <c r="C327" s="62"/>
      <c r="D327" s="82" t="s">
        <v>221</v>
      </c>
      <c r="E327" s="98">
        <f>E328</f>
        <v>6313689</v>
      </c>
      <c r="F327" s="98">
        <f>F328</f>
        <v>5208689</v>
      </c>
      <c r="G327" s="98">
        <f>G328</f>
        <v>5148439</v>
      </c>
      <c r="H327" s="168">
        <f t="shared" si="43"/>
        <v>0.8154407035253083</v>
      </c>
    </row>
    <row r="328" spans="1:8" ht="31.5" customHeight="1">
      <c r="A328" s="237" t="s">
        <v>382</v>
      </c>
      <c r="B328" s="237"/>
      <c r="C328" s="237"/>
      <c r="D328" s="40" t="s">
        <v>277</v>
      </c>
      <c r="E328" s="101">
        <f>E329+E330+E331+E332+E333+E334+E335+E336+E337+E338+E339+E340+E341+E342+E343</f>
        <v>6313689</v>
      </c>
      <c r="F328" s="101">
        <f>F329+F330+F331+F332+F333+F334+F335+F336+F337+F338+F339+F340+F341+F342+F343</f>
        <v>5208689</v>
      </c>
      <c r="G328" s="101">
        <f>G329+G330+G331+G332+G333+G334+G335+G336+G337+G338+G339+G340+G341+G342+G343</f>
        <v>5148439</v>
      </c>
      <c r="H328" s="168">
        <f t="shared" si="43"/>
        <v>0.8154407035253083</v>
      </c>
    </row>
    <row r="329" spans="1:8" ht="13.5" customHeight="1" hidden="1">
      <c r="A329" s="173"/>
      <c r="B329" s="37" t="s">
        <v>278</v>
      </c>
      <c r="C329" s="22"/>
      <c r="D329" s="73" t="s">
        <v>279</v>
      </c>
      <c r="E329" s="99"/>
      <c r="F329" s="117"/>
      <c r="G329" s="117"/>
      <c r="H329" s="168" t="e">
        <f aca="true" t="shared" si="45" ref="H329:H380">G329/E329</f>
        <v>#DIV/0!</v>
      </c>
    </row>
    <row r="330" spans="1:8" ht="13.5" customHeight="1" hidden="1">
      <c r="A330" s="173"/>
      <c r="B330" s="37" t="s">
        <v>280</v>
      </c>
      <c r="C330" s="22"/>
      <c r="D330" s="73" t="s">
        <v>281</v>
      </c>
      <c r="E330" s="99"/>
      <c r="F330" s="100"/>
      <c r="G330" s="100"/>
      <c r="H330" s="168" t="e">
        <f t="shared" si="45"/>
        <v>#DIV/0!</v>
      </c>
    </row>
    <row r="331" spans="1:8" ht="13.5" customHeight="1" hidden="1">
      <c r="A331" s="173"/>
      <c r="B331" s="37" t="s">
        <v>282</v>
      </c>
      <c r="C331" s="22"/>
      <c r="D331" s="73" t="s">
        <v>283</v>
      </c>
      <c r="E331" s="99"/>
      <c r="F331" s="117"/>
      <c r="G331" s="117"/>
      <c r="H331" s="168" t="e">
        <f t="shared" si="45"/>
        <v>#DIV/0!</v>
      </c>
    </row>
    <row r="332" spans="1:8" ht="12.75" customHeight="1" hidden="1">
      <c r="A332" s="173"/>
      <c r="B332" s="37" t="s">
        <v>284</v>
      </c>
      <c r="C332" s="56"/>
      <c r="D332" s="73" t="s">
        <v>285</v>
      </c>
      <c r="E332" s="99"/>
      <c r="F332" s="117"/>
      <c r="G332" s="117"/>
      <c r="H332" s="168" t="e">
        <f t="shared" si="45"/>
        <v>#DIV/0!</v>
      </c>
    </row>
    <row r="333" spans="1:8" ht="12.75" customHeight="1" hidden="1">
      <c r="A333" s="173"/>
      <c r="B333" s="37" t="s">
        <v>286</v>
      </c>
      <c r="C333" s="56"/>
      <c r="D333" s="73" t="s">
        <v>287</v>
      </c>
      <c r="E333" s="99"/>
      <c r="F333" s="117"/>
      <c r="G333" s="117"/>
      <c r="H333" s="168" t="e">
        <f t="shared" si="45"/>
        <v>#DIV/0!</v>
      </c>
    </row>
    <row r="334" spans="1:8" ht="27" customHeight="1">
      <c r="A334" s="173"/>
      <c r="B334" s="203" t="s">
        <v>288</v>
      </c>
      <c r="C334" s="203"/>
      <c r="D334" s="73" t="s">
        <v>289</v>
      </c>
      <c r="E334" s="99">
        <v>232</v>
      </c>
      <c r="F334" s="99">
        <v>232</v>
      </c>
      <c r="G334" s="117">
        <v>232</v>
      </c>
      <c r="H334" s="168">
        <f>G334/E334</f>
        <v>1</v>
      </c>
    </row>
    <row r="335" spans="1:8" ht="18" customHeight="1">
      <c r="A335" s="173"/>
      <c r="B335" s="201" t="s">
        <v>292</v>
      </c>
      <c r="C335" s="201"/>
      <c r="D335" s="152" t="s">
        <v>293</v>
      </c>
      <c r="E335" s="99">
        <v>4506000</v>
      </c>
      <c r="F335" s="117">
        <v>3401000</v>
      </c>
      <c r="G335" s="117">
        <v>3347000</v>
      </c>
      <c r="H335" s="168">
        <f>G335/E335</f>
        <v>0.7427873945849978</v>
      </c>
    </row>
    <row r="336" spans="1:8" ht="18" customHeight="1">
      <c r="A336" s="173"/>
      <c r="B336" s="37" t="s">
        <v>383</v>
      </c>
      <c r="C336" s="56"/>
      <c r="D336" s="73" t="s">
        <v>291</v>
      </c>
      <c r="E336" s="99"/>
      <c r="F336" s="117"/>
      <c r="G336" s="117"/>
      <c r="H336" s="168"/>
    </row>
    <row r="337" spans="1:8" ht="25.5" customHeight="1">
      <c r="A337" s="173"/>
      <c r="B337" s="233" t="s">
        <v>446</v>
      </c>
      <c r="C337" s="234"/>
      <c r="D337" s="152" t="s">
        <v>447</v>
      </c>
      <c r="E337" s="99">
        <v>1340740</v>
      </c>
      <c r="F337" s="117">
        <v>1340740</v>
      </c>
      <c r="G337" s="117">
        <v>1334490</v>
      </c>
      <c r="H337" s="168">
        <f t="shared" si="45"/>
        <v>0.995338395214583</v>
      </c>
    </row>
    <row r="338" spans="1:8" ht="27" customHeight="1">
      <c r="A338" s="173"/>
      <c r="B338" s="235" t="s">
        <v>454</v>
      </c>
      <c r="C338" s="236"/>
      <c r="D338" s="152" t="s">
        <v>448</v>
      </c>
      <c r="E338" s="99">
        <v>308717</v>
      </c>
      <c r="F338" s="117">
        <v>308717</v>
      </c>
      <c r="G338" s="117">
        <v>308717</v>
      </c>
      <c r="H338" s="168">
        <f t="shared" si="45"/>
        <v>1</v>
      </c>
    </row>
    <row r="339" spans="1:8" ht="17.25" customHeight="1">
      <c r="A339" s="173"/>
      <c r="B339" s="200" t="s">
        <v>449</v>
      </c>
      <c r="C339" s="201"/>
      <c r="D339" s="152" t="s">
        <v>450</v>
      </c>
      <c r="E339" s="99">
        <v>158000</v>
      </c>
      <c r="F339" s="117">
        <v>158000</v>
      </c>
      <c r="G339" s="117">
        <v>158000</v>
      </c>
      <c r="H339" s="168">
        <f t="shared" si="45"/>
        <v>1</v>
      </c>
    </row>
    <row r="340" spans="1:8" ht="17.25" customHeight="1" hidden="1">
      <c r="A340" s="173"/>
      <c r="B340" s="37" t="s">
        <v>294</v>
      </c>
      <c r="C340" s="56"/>
      <c r="D340" s="73" t="s">
        <v>295</v>
      </c>
      <c r="E340" s="99"/>
      <c r="F340" s="117"/>
      <c r="G340" s="117"/>
      <c r="H340" s="168"/>
    </row>
    <row r="341" spans="1:8" ht="17.25" customHeight="1" hidden="1">
      <c r="A341" s="173"/>
      <c r="B341" s="37" t="s">
        <v>296</v>
      </c>
      <c r="C341" s="56"/>
      <c r="D341" s="73" t="s">
        <v>297</v>
      </c>
      <c r="E341" s="99"/>
      <c r="F341" s="117"/>
      <c r="G341" s="117"/>
      <c r="H341" s="168"/>
    </row>
    <row r="342" spans="1:8" ht="28.5" customHeight="1" hidden="1">
      <c r="A342" s="173"/>
      <c r="B342" s="203" t="s">
        <v>298</v>
      </c>
      <c r="C342" s="203"/>
      <c r="D342" s="73" t="s">
        <v>299</v>
      </c>
      <c r="E342" s="99"/>
      <c r="F342" s="117"/>
      <c r="G342" s="117"/>
      <c r="H342" s="168"/>
    </row>
    <row r="343" spans="1:8" ht="28.5" customHeight="1" hidden="1">
      <c r="A343" s="173"/>
      <c r="B343" s="236" t="s">
        <v>300</v>
      </c>
      <c r="C343" s="236"/>
      <c r="D343" s="73" t="s">
        <v>301</v>
      </c>
      <c r="E343" s="99"/>
      <c r="F343" s="117"/>
      <c r="G343" s="117"/>
      <c r="H343" s="168"/>
    </row>
    <row r="344" spans="1:8" ht="24.75" customHeight="1">
      <c r="A344" s="104" t="s">
        <v>302</v>
      </c>
      <c r="B344" s="42"/>
      <c r="C344" s="38"/>
      <c r="D344" s="80" t="s">
        <v>303</v>
      </c>
      <c r="E344" s="101">
        <f>E345+E346+E347+E348+E349+E351+E350</f>
        <v>61436</v>
      </c>
      <c r="F344" s="101">
        <f>F345+F346+F347+F348+F349+F351+F350</f>
        <v>51436</v>
      </c>
      <c r="G344" s="101">
        <f>G345+G346+G347+G348+G349+G351+G350</f>
        <v>21436</v>
      </c>
      <c r="H344" s="168">
        <f t="shared" si="45"/>
        <v>0.34891594504850576</v>
      </c>
    </row>
    <row r="345" spans="1:8" ht="13.5" customHeight="1" hidden="1">
      <c r="A345" s="173"/>
      <c r="B345" s="37" t="s">
        <v>304</v>
      </c>
      <c r="C345" s="22"/>
      <c r="D345" s="73" t="s">
        <v>305</v>
      </c>
      <c r="E345" s="99"/>
      <c r="F345" s="117"/>
      <c r="G345" s="117"/>
      <c r="H345" s="168" t="e">
        <f t="shared" si="45"/>
        <v>#DIV/0!</v>
      </c>
    </row>
    <row r="346" spans="1:8" ht="38.25" customHeight="1" hidden="1">
      <c r="A346" s="184"/>
      <c r="B346" s="203" t="s">
        <v>306</v>
      </c>
      <c r="C346" s="203"/>
      <c r="D346" s="73" t="s">
        <v>307</v>
      </c>
      <c r="E346" s="99"/>
      <c r="F346" s="117"/>
      <c r="G346" s="117"/>
      <c r="H346" s="168" t="e">
        <f t="shared" si="45"/>
        <v>#DIV/0!</v>
      </c>
    </row>
    <row r="347" spans="1:8" ht="25.5" customHeight="1" hidden="1">
      <c r="A347" s="184"/>
      <c r="B347" s="203" t="s">
        <v>308</v>
      </c>
      <c r="C347" s="203"/>
      <c r="D347" s="73" t="s">
        <v>309</v>
      </c>
      <c r="E347" s="99"/>
      <c r="F347" s="117"/>
      <c r="G347" s="117"/>
      <c r="H347" s="168" t="e">
        <f t="shared" si="45"/>
        <v>#DIV/0!</v>
      </c>
    </row>
    <row r="348" spans="1:8" ht="27" customHeight="1" hidden="1">
      <c r="A348" s="184"/>
      <c r="B348" s="203" t="s">
        <v>310</v>
      </c>
      <c r="C348" s="203"/>
      <c r="D348" s="73" t="s">
        <v>311</v>
      </c>
      <c r="E348" s="99"/>
      <c r="F348" s="100"/>
      <c r="G348" s="100"/>
      <c r="H348" s="168" t="e">
        <f t="shared" si="45"/>
        <v>#DIV/0!</v>
      </c>
    </row>
    <row r="349" spans="1:8" ht="15.75" customHeight="1" hidden="1">
      <c r="A349" s="191"/>
      <c r="B349" s="212" t="s">
        <v>407</v>
      </c>
      <c r="C349" s="212"/>
      <c r="D349" s="73" t="s">
        <v>408</v>
      </c>
      <c r="E349" s="99"/>
      <c r="F349" s="117"/>
      <c r="G349" s="117"/>
      <c r="H349" s="168" t="e">
        <f t="shared" si="45"/>
        <v>#DIV/0!</v>
      </c>
    </row>
    <row r="350" spans="1:8" ht="24.75" customHeight="1">
      <c r="A350" s="191"/>
      <c r="B350" s="213" t="s">
        <v>436</v>
      </c>
      <c r="C350" s="214"/>
      <c r="D350" s="152" t="s">
        <v>435</v>
      </c>
      <c r="E350" s="99">
        <v>40000</v>
      </c>
      <c r="F350" s="117">
        <v>30000</v>
      </c>
      <c r="G350" s="117"/>
      <c r="H350" s="168">
        <f t="shared" si="45"/>
        <v>0</v>
      </c>
    </row>
    <row r="351" spans="1:8" ht="34.5" customHeight="1">
      <c r="A351" s="191"/>
      <c r="B351" s="213" t="s">
        <v>456</v>
      </c>
      <c r="C351" s="214"/>
      <c r="D351" s="152" t="s">
        <v>457</v>
      </c>
      <c r="E351" s="99">
        <v>21436</v>
      </c>
      <c r="F351" s="117">
        <v>21436</v>
      </c>
      <c r="G351" s="117">
        <v>21436</v>
      </c>
      <c r="H351" s="168">
        <f t="shared" si="45"/>
        <v>1</v>
      </c>
    </row>
    <row r="352" spans="1:8" ht="34.5" customHeight="1" hidden="1">
      <c r="A352" s="191"/>
      <c r="B352" s="166"/>
      <c r="C352" s="166"/>
      <c r="D352" s="73"/>
      <c r="E352" s="99"/>
      <c r="F352" s="117"/>
      <c r="G352" s="117"/>
      <c r="H352" s="168" t="e">
        <f t="shared" si="45"/>
        <v>#DIV/0!</v>
      </c>
    </row>
    <row r="353" spans="1:8" ht="34.5" customHeight="1" hidden="1">
      <c r="A353" s="191"/>
      <c r="B353" s="166"/>
      <c r="C353" s="166"/>
      <c r="D353" s="73"/>
      <c r="E353" s="99"/>
      <c r="F353" s="117"/>
      <c r="G353" s="117"/>
      <c r="H353" s="168" t="e">
        <f t="shared" si="45"/>
        <v>#DIV/0!</v>
      </c>
    </row>
    <row r="354" spans="1:8" ht="34.5" customHeight="1" hidden="1">
      <c r="A354" s="191"/>
      <c r="B354" s="166"/>
      <c r="C354" s="166"/>
      <c r="D354" s="73"/>
      <c r="E354" s="99"/>
      <c r="F354" s="117"/>
      <c r="G354" s="117"/>
      <c r="H354" s="168" t="e">
        <f t="shared" si="45"/>
        <v>#DIV/0!</v>
      </c>
    </row>
    <row r="355" spans="1:8" ht="34.5" customHeight="1" hidden="1">
      <c r="A355" s="191"/>
      <c r="B355" s="166"/>
      <c r="C355" s="166"/>
      <c r="D355" s="73"/>
      <c r="E355" s="99"/>
      <c r="F355" s="117"/>
      <c r="G355" s="117"/>
      <c r="H355" s="168" t="e">
        <f t="shared" si="45"/>
        <v>#DIV/0!</v>
      </c>
    </row>
    <row r="356" spans="1:8" ht="34.5" customHeight="1" hidden="1">
      <c r="A356" s="191"/>
      <c r="B356" s="166"/>
      <c r="C356" s="166"/>
      <c r="D356" s="73"/>
      <c r="E356" s="99"/>
      <c r="F356" s="117"/>
      <c r="G356" s="117"/>
      <c r="H356" s="168" t="e">
        <f t="shared" si="45"/>
        <v>#DIV/0!</v>
      </c>
    </row>
    <row r="357" spans="1:8" ht="34.5" customHeight="1" hidden="1">
      <c r="A357" s="191"/>
      <c r="B357" s="166"/>
      <c r="C357" s="166"/>
      <c r="D357" s="73"/>
      <c r="E357" s="99"/>
      <c r="F357" s="117"/>
      <c r="G357" s="117"/>
      <c r="H357" s="168" t="e">
        <f t="shared" si="45"/>
        <v>#DIV/0!</v>
      </c>
    </row>
    <row r="358" spans="1:8" ht="34.5" customHeight="1" hidden="1">
      <c r="A358" s="191"/>
      <c r="B358" s="166"/>
      <c r="C358" s="166"/>
      <c r="D358" s="73"/>
      <c r="E358" s="99"/>
      <c r="F358" s="117"/>
      <c r="G358" s="117"/>
      <c r="H358" s="168" t="e">
        <f t="shared" si="45"/>
        <v>#DIV/0!</v>
      </c>
    </row>
    <row r="359" spans="1:8" ht="34.5" customHeight="1" hidden="1">
      <c r="A359" s="191"/>
      <c r="B359" s="166"/>
      <c r="C359" s="166"/>
      <c r="D359" s="73"/>
      <c r="E359" s="99"/>
      <c r="F359" s="117"/>
      <c r="G359" s="117"/>
      <c r="H359" s="168" t="e">
        <f t="shared" si="45"/>
        <v>#DIV/0!</v>
      </c>
    </row>
    <row r="360" spans="1:8" s="118" customFormat="1" ht="37.5" customHeight="1">
      <c r="A360" s="231" t="s">
        <v>461</v>
      </c>
      <c r="B360" s="231"/>
      <c r="C360" s="231"/>
      <c r="D360" s="192" t="s">
        <v>384</v>
      </c>
      <c r="E360" s="193">
        <f>E361+E387+E418+E463</f>
        <v>93730071</v>
      </c>
      <c r="F360" s="193">
        <f>F361+F387+F418+F463</f>
        <v>81535360</v>
      </c>
      <c r="G360" s="193">
        <f>G361+G387+G418+G463</f>
        <v>23445293</v>
      </c>
      <c r="H360" s="199">
        <f t="shared" si="45"/>
        <v>0.2501362983070823</v>
      </c>
    </row>
    <row r="361" spans="1:8" s="121" customFormat="1" ht="15" customHeight="1">
      <c r="A361" s="194" t="s">
        <v>385</v>
      </c>
      <c r="B361" s="122"/>
      <c r="C361" s="123"/>
      <c r="D361" s="13" t="s">
        <v>6</v>
      </c>
      <c r="E361" s="93">
        <f>E362-E365+E375+E382</f>
        <v>24788951</v>
      </c>
      <c r="F361" s="93">
        <f>F362-F365+F375+F382</f>
        <v>19846334</v>
      </c>
      <c r="G361" s="93">
        <f>G362-G365+G375+G382</f>
        <v>2937225</v>
      </c>
      <c r="H361" s="168">
        <f t="shared" si="45"/>
        <v>0.11848928177719179</v>
      </c>
    </row>
    <row r="362" spans="1:8" s="124" customFormat="1" ht="15" customHeight="1">
      <c r="A362" s="194" t="s">
        <v>386</v>
      </c>
      <c r="B362" s="122"/>
      <c r="C362" s="123"/>
      <c r="D362" s="13" t="s">
        <v>8</v>
      </c>
      <c r="E362" s="93">
        <f>E363+E367</f>
        <v>24355398</v>
      </c>
      <c r="F362" s="93">
        <f>F363+F367</f>
        <v>19546196</v>
      </c>
      <c r="G362" s="93">
        <f>G363+G367</f>
        <v>2459446</v>
      </c>
      <c r="H362" s="168">
        <f t="shared" si="45"/>
        <v>0.10098155653214946</v>
      </c>
    </row>
    <row r="363" spans="1:8" s="125" customFormat="1" ht="15" customHeight="1">
      <c r="A363" s="194" t="s">
        <v>387</v>
      </c>
      <c r="B363" s="122"/>
      <c r="C363" s="123"/>
      <c r="D363" s="13" t="s">
        <v>10</v>
      </c>
      <c r="E363" s="93">
        <f aca="true" t="shared" si="46" ref="E363:F365">E364</f>
        <v>0</v>
      </c>
      <c r="F363" s="93">
        <f t="shared" si="46"/>
        <v>0</v>
      </c>
      <c r="G363" s="93">
        <f>G364</f>
        <v>0</v>
      </c>
      <c r="H363" s="168"/>
    </row>
    <row r="364" spans="1:8" s="118" customFormat="1" ht="15">
      <c r="A364" s="103" t="s">
        <v>388</v>
      </c>
      <c r="B364" s="103"/>
      <c r="C364" s="17"/>
      <c r="D364" s="40" t="s">
        <v>65</v>
      </c>
      <c r="E364" s="101">
        <f t="shared" si="46"/>
        <v>0</v>
      </c>
      <c r="F364" s="101">
        <f t="shared" si="46"/>
        <v>0</v>
      </c>
      <c r="G364" s="101">
        <f>G365</f>
        <v>0</v>
      </c>
      <c r="H364" s="168"/>
    </row>
    <row r="365" spans="1:8" s="118" customFormat="1" ht="15" customHeight="1">
      <c r="A365" s="220" t="s">
        <v>389</v>
      </c>
      <c r="B365" s="220"/>
      <c r="C365" s="220"/>
      <c r="D365" s="47" t="s">
        <v>67</v>
      </c>
      <c r="E365" s="98">
        <f t="shared" si="46"/>
        <v>0</v>
      </c>
      <c r="F365" s="98">
        <f t="shared" si="46"/>
        <v>0</v>
      </c>
      <c r="G365" s="98">
        <f>G366</f>
        <v>0</v>
      </c>
      <c r="H365" s="168"/>
    </row>
    <row r="366" spans="1:8" s="118" customFormat="1" ht="29.25" customHeight="1">
      <c r="A366" s="174"/>
      <c r="B366" s="232" t="s">
        <v>76</v>
      </c>
      <c r="C366" s="232"/>
      <c r="D366" s="126" t="s">
        <v>77</v>
      </c>
      <c r="E366" s="99"/>
      <c r="F366" s="117"/>
      <c r="G366" s="117"/>
      <c r="H366" s="168"/>
    </row>
    <row r="367" spans="1:8" s="128" customFormat="1" ht="16.5" customHeight="1">
      <c r="A367" s="109" t="s">
        <v>390</v>
      </c>
      <c r="B367" s="127"/>
      <c r="C367" s="127"/>
      <c r="D367" s="80" t="s">
        <v>107</v>
      </c>
      <c r="E367" s="101">
        <f>E368</f>
        <v>24355398</v>
      </c>
      <c r="F367" s="101">
        <f>F368</f>
        <v>19546196</v>
      </c>
      <c r="G367" s="101">
        <f>G368</f>
        <v>2459446</v>
      </c>
      <c r="H367" s="168">
        <f t="shared" si="45"/>
        <v>0.10098155653214946</v>
      </c>
    </row>
    <row r="368" spans="1:8" s="118" customFormat="1" ht="15" customHeight="1">
      <c r="A368" s="103" t="s">
        <v>391</v>
      </c>
      <c r="B368" s="129"/>
      <c r="C368" s="129"/>
      <c r="D368" s="130" t="s">
        <v>127</v>
      </c>
      <c r="E368" s="101">
        <f>E369+E373</f>
        <v>24355398</v>
      </c>
      <c r="F368" s="101">
        <f>F369+F373</f>
        <v>19546196</v>
      </c>
      <c r="G368" s="101">
        <f>G369+G373</f>
        <v>2459446</v>
      </c>
      <c r="H368" s="168">
        <f t="shared" si="45"/>
        <v>0.10098155653214946</v>
      </c>
    </row>
    <row r="369" spans="1:8" s="118" customFormat="1" ht="16.5" customHeight="1">
      <c r="A369" s="204" t="s">
        <v>392</v>
      </c>
      <c r="B369" s="204"/>
      <c r="C369" s="204"/>
      <c r="D369" s="131" t="s">
        <v>161</v>
      </c>
      <c r="E369" s="98">
        <f>E370+E371+E372</f>
        <v>230778</v>
      </c>
      <c r="F369" s="98">
        <f>F370+F371+F372</f>
        <v>169778</v>
      </c>
      <c r="G369" s="98">
        <f>G370+G371+G372</f>
        <v>114393</v>
      </c>
      <c r="H369" s="168">
        <f t="shared" si="45"/>
        <v>0.49568416400176796</v>
      </c>
    </row>
    <row r="370" spans="1:8" s="118" customFormat="1" ht="19.5" customHeight="1">
      <c r="A370" s="195"/>
      <c r="B370" s="205" t="s">
        <v>168</v>
      </c>
      <c r="C370" s="205"/>
      <c r="D370" s="132" t="s">
        <v>169</v>
      </c>
      <c r="E370" s="99"/>
      <c r="F370" s="100"/>
      <c r="G370" s="100"/>
      <c r="H370" s="168"/>
    </row>
    <row r="371" spans="1:8" s="118" customFormat="1" ht="19.5" customHeight="1">
      <c r="A371" s="195"/>
      <c r="B371" s="205" t="s">
        <v>411</v>
      </c>
      <c r="C371" s="205"/>
      <c r="D371" s="132" t="s">
        <v>410</v>
      </c>
      <c r="E371" s="99">
        <v>54955</v>
      </c>
      <c r="F371" s="99">
        <v>54955</v>
      </c>
      <c r="G371" s="100"/>
      <c r="H371" s="168">
        <f t="shared" si="45"/>
        <v>0</v>
      </c>
    </row>
    <row r="372" spans="1:8" s="118" customFormat="1" ht="19.5" customHeight="1">
      <c r="A372" s="195"/>
      <c r="B372" s="205" t="s">
        <v>443</v>
      </c>
      <c r="C372" s="205"/>
      <c r="D372" s="132" t="s">
        <v>442</v>
      </c>
      <c r="E372" s="99">
        <v>175823</v>
      </c>
      <c r="F372" s="99">
        <v>114823</v>
      </c>
      <c r="G372" s="100">
        <v>114393</v>
      </c>
      <c r="H372" s="168">
        <f t="shared" si="45"/>
        <v>0.6506145384847262</v>
      </c>
    </row>
    <row r="373" spans="1:8" s="118" customFormat="1" ht="15" customHeight="1">
      <c r="A373" s="175" t="s">
        <v>393</v>
      </c>
      <c r="B373" s="35"/>
      <c r="C373" s="26"/>
      <c r="D373" s="133" t="s">
        <v>175</v>
      </c>
      <c r="E373" s="98">
        <f>E374</f>
        <v>24124620</v>
      </c>
      <c r="F373" s="98">
        <f>F374</f>
        <v>19376418</v>
      </c>
      <c r="G373" s="98">
        <f>G374</f>
        <v>2345053</v>
      </c>
      <c r="H373" s="168">
        <f t="shared" si="45"/>
        <v>0.09720580054732468</v>
      </c>
    </row>
    <row r="374" spans="1:8" s="118" customFormat="1" ht="19.5" customHeight="1">
      <c r="A374" s="196" t="s">
        <v>180</v>
      </c>
      <c r="B374" s="60"/>
      <c r="C374" s="21"/>
      <c r="D374" s="76" t="s">
        <v>181</v>
      </c>
      <c r="E374" s="99">
        <v>24124620</v>
      </c>
      <c r="F374" s="99">
        <v>19376418</v>
      </c>
      <c r="G374" s="100">
        <v>2345053</v>
      </c>
      <c r="H374" s="168">
        <f t="shared" si="45"/>
        <v>0.09720580054732468</v>
      </c>
    </row>
    <row r="375" spans="1:8" s="134" customFormat="1" ht="15">
      <c r="A375" s="109" t="s">
        <v>184</v>
      </c>
      <c r="B375" s="109"/>
      <c r="C375" s="17"/>
      <c r="D375" s="80" t="s">
        <v>185</v>
      </c>
      <c r="E375" s="101">
        <f>E376</f>
        <v>433553</v>
      </c>
      <c r="F375" s="101">
        <f>F376</f>
        <v>300138</v>
      </c>
      <c r="G375" s="101">
        <f>G376</f>
        <v>477779</v>
      </c>
      <c r="H375" s="168">
        <f t="shared" si="45"/>
        <v>1.102008289643942</v>
      </c>
    </row>
    <row r="376" spans="1:8" s="118" customFormat="1" ht="19.5" customHeight="1">
      <c r="A376" s="174"/>
      <c r="B376" s="45" t="s">
        <v>186</v>
      </c>
      <c r="C376" s="46"/>
      <c r="D376" s="72" t="s">
        <v>187</v>
      </c>
      <c r="E376" s="98">
        <f>E377+E378+E379+E380+E381</f>
        <v>433553</v>
      </c>
      <c r="F376" s="98">
        <f>F377+F378+F379+F380+F381</f>
        <v>300138</v>
      </c>
      <c r="G376" s="98">
        <f>G377+G378+G379+G380+G381</f>
        <v>477779</v>
      </c>
      <c r="H376" s="168">
        <f t="shared" si="45"/>
        <v>1.102008289643942</v>
      </c>
    </row>
    <row r="377" spans="1:8" s="118" customFormat="1" ht="19.5" customHeight="1">
      <c r="A377" s="174"/>
      <c r="B377" s="21" t="s">
        <v>188</v>
      </c>
      <c r="C377" s="22"/>
      <c r="D377" s="73" t="s">
        <v>189</v>
      </c>
      <c r="E377" s="99">
        <v>12067</v>
      </c>
      <c r="F377" s="117">
        <f>12067-118</f>
        <v>11949</v>
      </c>
      <c r="G377" s="117">
        <v>12067</v>
      </c>
      <c r="H377" s="168">
        <f t="shared" si="45"/>
        <v>1</v>
      </c>
    </row>
    <row r="378" spans="1:8" s="118" customFormat="1" ht="19.5" customHeight="1">
      <c r="A378" s="174"/>
      <c r="B378" s="21" t="s">
        <v>190</v>
      </c>
      <c r="C378" s="22"/>
      <c r="D378" s="73" t="s">
        <v>191</v>
      </c>
      <c r="E378" s="99"/>
      <c r="F378" s="117"/>
      <c r="G378" s="117"/>
      <c r="H378" s="168"/>
    </row>
    <row r="379" spans="1:8" s="118" customFormat="1" ht="19.5" customHeight="1">
      <c r="A379" s="174"/>
      <c r="B379" s="21" t="s">
        <v>192</v>
      </c>
      <c r="C379" s="22"/>
      <c r="D379" s="73" t="s">
        <v>193</v>
      </c>
      <c r="E379" s="99"/>
      <c r="F379" s="117"/>
      <c r="G379" s="117"/>
      <c r="H379" s="168"/>
    </row>
    <row r="380" spans="1:8" s="118" customFormat="1" ht="19.5" customHeight="1">
      <c r="A380" s="174"/>
      <c r="B380" s="21" t="s">
        <v>194</v>
      </c>
      <c r="C380" s="22"/>
      <c r="D380" s="73" t="s">
        <v>195</v>
      </c>
      <c r="E380" s="99">
        <v>421486</v>
      </c>
      <c r="F380" s="99">
        <f>421486-133297</f>
        <v>288189</v>
      </c>
      <c r="G380" s="117">
        <v>465712</v>
      </c>
      <c r="H380" s="168">
        <f t="shared" si="45"/>
        <v>1.1049287520819198</v>
      </c>
    </row>
    <row r="381" spans="1:8" s="118" customFormat="1" ht="19.5" customHeight="1">
      <c r="A381" s="174"/>
      <c r="B381" s="21" t="s">
        <v>196</v>
      </c>
      <c r="C381" s="21"/>
      <c r="D381" s="73" t="s">
        <v>197</v>
      </c>
      <c r="E381" s="99">
        <v>0</v>
      </c>
      <c r="F381" s="117">
        <v>0</v>
      </c>
      <c r="G381" s="117">
        <v>0</v>
      </c>
      <c r="H381" s="168"/>
    </row>
    <row r="382" spans="1:8" s="118" customFormat="1" ht="15">
      <c r="A382" s="229" t="s">
        <v>394</v>
      </c>
      <c r="B382" s="229"/>
      <c r="C382" s="229"/>
      <c r="D382" s="80" t="s">
        <v>199</v>
      </c>
      <c r="E382" s="101">
        <f>E383</f>
        <v>0</v>
      </c>
      <c r="F382" s="101">
        <f>F383</f>
        <v>0</v>
      </c>
      <c r="G382" s="101">
        <f>G383</f>
        <v>0</v>
      </c>
      <c r="H382" s="168"/>
    </row>
    <row r="383" spans="1:8" s="118" customFormat="1" ht="15">
      <c r="A383" s="230" t="s">
        <v>395</v>
      </c>
      <c r="B383" s="230"/>
      <c r="C383" s="230"/>
      <c r="D383" s="82" t="s">
        <v>201</v>
      </c>
      <c r="E383" s="98">
        <f>E384+E385+E386</f>
        <v>0</v>
      </c>
      <c r="F383" s="98">
        <f>F384+F385+F386</f>
        <v>0</v>
      </c>
      <c r="G383" s="98">
        <f>G384+G385+G386</f>
        <v>0</v>
      </c>
      <c r="H383" s="168"/>
    </row>
    <row r="384" spans="1:8" s="118" customFormat="1" ht="24.75" customHeight="1">
      <c r="A384" s="174"/>
      <c r="B384" s="203" t="s">
        <v>396</v>
      </c>
      <c r="C384" s="201"/>
      <c r="D384" s="73" t="s">
        <v>211</v>
      </c>
      <c r="E384" s="99"/>
      <c r="F384" s="117"/>
      <c r="G384" s="117">
        <v>0</v>
      </c>
      <c r="H384" s="168"/>
    </row>
    <row r="385" spans="1:8" s="118" customFormat="1" ht="24.75" customHeight="1">
      <c r="A385" s="174"/>
      <c r="B385" s="210" t="s">
        <v>212</v>
      </c>
      <c r="C385" s="210"/>
      <c r="D385" s="73" t="s">
        <v>213</v>
      </c>
      <c r="E385" s="99"/>
      <c r="F385" s="117"/>
      <c r="G385" s="117"/>
      <c r="H385" s="168"/>
    </row>
    <row r="386" spans="1:8" s="118" customFormat="1" ht="24.75" customHeight="1">
      <c r="A386" s="174"/>
      <c r="B386" s="210" t="s">
        <v>403</v>
      </c>
      <c r="C386" s="210"/>
      <c r="D386" s="73" t="s">
        <v>417</v>
      </c>
      <c r="E386" s="99"/>
      <c r="F386" s="117"/>
      <c r="G386" s="117"/>
      <c r="H386" s="168"/>
    </row>
    <row r="387" spans="1:8" s="124" customFormat="1" ht="15">
      <c r="A387" s="103" t="s">
        <v>216</v>
      </c>
      <c r="B387" s="38"/>
      <c r="C387" s="38"/>
      <c r="D387" s="80" t="s">
        <v>217</v>
      </c>
      <c r="E387" s="101">
        <f aca="true" t="shared" si="47" ref="E387:F389">E388</f>
        <v>38262327</v>
      </c>
      <c r="F387" s="101">
        <f t="shared" si="47"/>
        <v>34249693</v>
      </c>
      <c r="G387" s="101">
        <f>G388</f>
        <v>3228505</v>
      </c>
      <c r="H387" s="168">
        <f aca="true" t="shared" si="48" ref="H387:H450">G387/E387</f>
        <v>0.08437816654486278</v>
      </c>
    </row>
    <row r="388" spans="1:8" s="118" customFormat="1" ht="15">
      <c r="A388" s="103" t="s">
        <v>397</v>
      </c>
      <c r="B388" s="38"/>
      <c r="C388" s="39"/>
      <c r="D388" s="80" t="s">
        <v>219</v>
      </c>
      <c r="E388" s="101">
        <f t="shared" si="47"/>
        <v>38262327</v>
      </c>
      <c r="F388" s="101">
        <f t="shared" si="47"/>
        <v>34249693</v>
      </c>
      <c r="G388" s="101">
        <f>G389</f>
        <v>3228505</v>
      </c>
      <c r="H388" s="168">
        <f t="shared" si="48"/>
        <v>0.08437816654486278</v>
      </c>
    </row>
    <row r="389" spans="1:8" s="118" customFormat="1" ht="15">
      <c r="A389" s="46" t="s">
        <v>398</v>
      </c>
      <c r="B389" s="35"/>
      <c r="C389" s="62"/>
      <c r="D389" s="72" t="s">
        <v>221</v>
      </c>
      <c r="E389" s="98">
        <f t="shared" si="47"/>
        <v>38262327</v>
      </c>
      <c r="F389" s="98">
        <f t="shared" si="47"/>
        <v>34249693</v>
      </c>
      <c r="G389" s="98">
        <f>G390</f>
        <v>3228505</v>
      </c>
      <c r="H389" s="168">
        <f t="shared" si="48"/>
        <v>0.08437816654486278</v>
      </c>
    </row>
    <row r="390" spans="1:8" s="118" customFormat="1" ht="26.25" customHeight="1">
      <c r="A390" s="204" t="s">
        <v>222</v>
      </c>
      <c r="B390" s="204"/>
      <c r="C390" s="204"/>
      <c r="D390" s="72" t="s">
        <v>223</v>
      </c>
      <c r="E390" s="98">
        <f>E391+E392+E393+E394+E395+E396+E397+E401+E402+E403+E404+E405+E406+E410+E411+E415+E416+E417</f>
        <v>38262327</v>
      </c>
      <c r="F390" s="98">
        <f>F391+F392+F393+F394+F395+F396+F397+F401+F402+F403+F404+F405+F406+F410+F411+F415+F416+F417</f>
        <v>34249693</v>
      </c>
      <c r="G390" s="98">
        <f>G391+G392+G393+G394+G395+G396+G397+G401+G402+G403+G404+G405+G406+G410+G411+G415+G416+G417</f>
        <v>3228505</v>
      </c>
      <c r="H390" s="168">
        <f t="shared" si="48"/>
        <v>0.08437816654486278</v>
      </c>
    </row>
    <row r="391" spans="1:8" s="118" customFormat="1" ht="12.75" customHeight="1" hidden="1">
      <c r="A391" s="173"/>
      <c r="B391" s="37" t="s">
        <v>224</v>
      </c>
      <c r="C391" s="22"/>
      <c r="D391" s="73" t="s">
        <v>225</v>
      </c>
      <c r="E391" s="99"/>
      <c r="F391" s="117"/>
      <c r="G391" s="117"/>
      <c r="H391" s="168" t="e">
        <f t="shared" si="48"/>
        <v>#DIV/0!</v>
      </c>
    </row>
    <row r="392" spans="1:8" s="118" customFormat="1" ht="12.75" customHeight="1" hidden="1">
      <c r="A392" s="173"/>
      <c r="B392" s="37" t="s">
        <v>226</v>
      </c>
      <c r="C392" s="22"/>
      <c r="D392" s="73" t="s">
        <v>227</v>
      </c>
      <c r="E392" s="99"/>
      <c r="F392" s="117"/>
      <c r="G392" s="100"/>
      <c r="H392" s="168" t="e">
        <f t="shared" si="48"/>
        <v>#DIV/0!</v>
      </c>
    </row>
    <row r="393" spans="1:8" s="118" customFormat="1" ht="12.75" customHeight="1" hidden="1">
      <c r="A393" s="173"/>
      <c r="B393" s="37" t="s">
        <v>228</v>
      </c>
      <c r="C393" s="22"/>
      <c r="D393" s="73" t="s">
        <v>229</v>
      </c>
      <c r="E393" s="99"/>
      <c r="F393" s="117"/>
      <c r="G393" s="117"/>
      <c r="H393" s="168" t="e">
        <f t="shared" si="48"/>
        <v>#DIV/0!</v>
      </c>
    </row>
    <row r="394" spans="1:8" s="118" customFormat="1" ht="12.75" customHeight="1" hidden="1">
      <c r="A394" s="170"/>
      <c r="B394" s="37" t="s">
        <v>230</v>
      </c>
      <c r="C394" s="22"/>
      <c r="D394" s="73" t="s">
        <v>231</v>
      </c>
      <c r="E394" s="99"/>
      <c r="F394" s="117"/>
      <c r="G394" s="117"/>
      <c r="H394" s="168" t="e">
        <f t="shared" si="48"/>
        <v>#DIV/0!</v>
      </c>
    </row>
    <row r="395" spans="1:8" s="118" customFormat="1" ht="12.75" customHeight="1" hidden="1">
      <c r="A395" s="180"/>
      <c r="B395" s="203" t="s">
        <v>232</v>
      </c>
      <c r="C395" s="203"/>
      <c r="D395" s="73" t="s">
        <v>233</v>
      </c>
      <c r="E395" s="99"/>
      <c r="F395" s="117"/>
      <c r="G395" s="117"/>
      <c r="H395" s="168" t="e">
        <f t="shared" si="48"/>
        <v>#DIV/0!</v>
      </c>
    </row>
    <row r="396" spans="1:8" s="118" customFormat="1" ht="12.75" customHeight="1" hidden="1">
      <c r="A396" s="180"/>
      <c r="B396" s="203" t="s">
        <v>234</v>
      </c>
      <c r="C396" s="203"/>
      <c r="D396" s="73" t="s">
        <v>235</v>
      </c>
      <c r="E396" s="99"/>
      <c r="F396" s="117"/>
      <c r="G396" s="117"/>
      <c r="H396" s="168" t="e">
        <f t="shared" si="48"/>
        <v>#DIV/0!</v>
      </c>
    </row>
    <row r="397" spans="1:8" s="118" customFormat="1" ht="26.25" customHeight="1" hidden="1">
      <c r="A397" s="46"/>
      <c r="B397" s="228" t="s">
        <v>236</v>
      </c>
      <c r="C397" s="228"/>
      <c r="D397" s="83" t="s">
        <v>237</v>
      </c>
      <c r="E397" s="108">
        <f>E398+E399+E400</f>
        <v>0</v>
      </c>
      <c r="F397" s="108">
        <f>F398+F399+F400</f>
        <v>0</v>
      </c>
      <c r="G397" s="108">
        <f>G398+G399+G400</f>
        <v>0</v>
      </c>
      <c r="H397" s="168" t="e">
        <f t="shared" si="48"/>
        <v>#DIV/0!</v>
      </c>
    </row>
    <row r="398" spans="1:8" s="118" customFormat="1" ht="29.25" customHeight="1" hidden="1">
      <c r="A398" s="173"/>
      <c r="B398" s="37"/>
      <c r="C398" s="85" t="s">
        <v>238</v>
      </c>
      <c r="D398" s="86" t="s">
        <v>239</v>
      </c>
      <c r="E398" s="99"/>
      <c r="F398" s="117"/>
      <c r="G398" s="117"/>
      <c r="H398" s="168" t="e">
        <f t="shared" si="48"/>
        <v>#DIV/0!</v>
      </c>
    </row>
    <row r="399" spans="1:8" s="118" customFormat="1" ht="16.5" customHeight="1" hidden="1">
      <c r="A399" s="173"/>
      <c r="B399" s="37"/>
      <c r="C399" s="22" t="s">
        <v>240</v>
      </c>
      <c r="D399" s="86" t="s">
        <v>241</v>
      </c>
      <c r="E399" s="99"/>
      <c r="F399" s="117"/>
      <c r="G399" s="117"/>
      <c r="H399" s="168" t="e">
        <f t="shared" si="48"/>
        <v>#DIV/0!</v>
      </c>
    </row>
    <row r="400" spans="1:8" s="118" customFormat="1" ht="16.5" customHeight="1" hidden="1">
      <c r="A400" s="173"/>
      <c r="B400" s="37"/>
      <c r="C400" s="22" t="s">
        <v>242</v>
      </c>
      <c r="D400" s="86" t="s">
        <v>243</v>
      </c>
      <c r="E400" s="99"/>
      <c r="F400" s="117"/>
      <c r="G400" s="117"/>
      <c r="H400" s="168" t="e">
        <f t="shared" si="48"/>
        <v>#DIV/0!</v>
      </c>
    </row>
    <row r="401" spans="1:8" s="118" customFormat="1" ht="25.5" customHeight="1" hidden="1">
      <c r="A401" s="173"/>
      <c r="B401" s="203" t="s">
        <v>244</v>
      </c>
      <c r="C401" s="203"/>
      <c r="D401" s="73" t="s">
        <v>245</v>
      </c>
      <c r="E401" s="99"/>
      <c r="F401" s="117"/>
      <c r="G401" s="117"/>
      <c r="H401" s="168" t="e">
        <f t="shared" si="48"/>
        <v>#DIV/0!</v>
      </c>
    </row>
    <row r="402" spans="1:8" s="118" customFormat="1" ht="12.75" customHeight="1" hidden="1">
      <c r="A402" s="173"/>
      <c r="B402" s="203" t="s">
        <v>246</v>
      </c>
      <c r="C402" s="203"/>
      <c r="D402" s="73" t="s">
        <v>247</v>
      </c>
      <c r="E402" s="99"/>
      <c r="F402" s="117"/>
      <c r="G402" s="117"/>
      <c r="H402" s="168" t="e">
        <f t="shared" si="48"/>
        <v>#DIV/0!</v>
      </c>
    </row>
    <row r="403" spans="1:8" s="118" customFormat="1" ht="27" customHeight="1" hidden="1">
      <c r="A403" s="173"/>
      <c r="B403" s="203" t="s">
        <v>248</v>
      </c>
      <c r="C403" s="203"/>
      <c r="D403" s="73" t="s">
        <v>249</v>
      </c>
      <c r="E403" s="99"/>
      <c r="F403" s="117"/>
      <c r="G403" s="117"/>
      <c r="H403" s="168" t="e">
        <f t="shared" si="48"/>
        <v>#DIV/0!</v>
      </c>
    </row>
    <row r="404" spans="1:8" s="118" customFormat="1" ht="12.75" customHeight="1" hidden="1">
      <c r="A404" s="173"/>
      <c r="B404" s="203" t="s">
        <v>250</v>
      </c>
      <c r="C404" s="203"/>
      <c r="D404" s="73" t="s">
        <v>251</v>
      </c>
      <c r="E404" s="99"/>
      <c r="F404" s="117"/>
      <c r="G404" s="117"/>
      <c r="H404" s="168" t="e">
        <f t="shared" si="48"/>
        <v>#DIV/0!</v>
      </c>
    </row>
    <row r="405" spans="1:8" s="118" customFormat="1" ht="14.25" customHeight="1" hidden="1">
      <c r="A405" s="173"/>
      <c r="B405" s="203" t="s">
        <v>252</v>
      </c>
      <c r="C405" s="203"/>
      <c r="D405" s="73" t="s">
        <v>253</v>
      </c>
      <c r="E405" s="99"/>
      <c r="F405" s="100"/>
      <c r="G405" s="100"/>
      <c r="H405" s="168" t="e">
        <f t="shared" si="48"/>
        <v>#DIV/0!</v>
      </c>
    </row>
    <row r="406" spans="1:8" s="118" customFormat="1" ht="27.75" customHeight="1" hidden="1">
      <c r="A406" s="46"/>
      <c r="B406" s="217" t="s">
        <v>254</v>
      </c>
      <c r="C406" s="217"/>
      <c r="D406" s="83" t="s">
        <v>255</v>
      </c>
      <c r="E406" s="108">
        <f>E407+E408+E409</f>
        <v>0</v>
      </c>
      <c r="F406" s="108">
        <f>F407+F408+F409</f>
        <v>0</v>
      </c>
      <c r="G406" s="108">
        <f>G407+G408+G409</f>
        <v>0</v>
      </c>
      <c r="H406" s="168" t="e">
        <f t="shared" si="48"/>
        <v>#DIV/0!</v>
      </c>
    </row>
    <row r="407" spans="1:8" s="136" customFormat="1" ht="31.5" customHeight="1" hidden="1">
      <c r="A407" s="182"/>
      <c r="B407" s="87"/>
      <c r="C407" s="88" t="s">
        <v>256</v>
      </c>
      <c r="D407" s="86" t="s">
        <v>257</v>
      </c>
      <c r="E407" s="99"/>
      <c r="F407" s="135"/>
      <c r="G407" s="135"/>
      <c r="H407" s="168" t="e">
        <f t="shared" si="48"/>
        <v>#DIV/0!</v>
      </c>
    </row>
    <row r="408" spans="1:8" s="136" customFormat="1" ht="30" customHeight="1" hidden="1">
      <c r="A408" s="182"/>
      <c r="B408" s="87"/>
      <c r="C408" s="88" t="s">
        <v>258</v>
      </c>
      <c r="D408" s="86" t="s">
        <v>259</v>
      </c>
      <c r="E408" s="99"/>
      <c r="F408" s="135"/>
      <c r="G408" s="135"/>
      <c r="H408" s="168" t="e">
        <f t="shared" si="48"/>
        <v>#DIV/0!</v>
      </c>
    </row>
    <row r="409" spans="1:8" s="136" customFormat="1" ht="27.75" customHeight="1" hidden="1">
      <c r="A409" s="182"/>
      <c r="B409" s="87"/>
      <c r="C409" s="88" t="s">
        <v>260</v>
      </c>
      <c r="D409" s="86" t="s">
        <v>261</v>
      </c>
      <c r="E409" s="99"/>
      <c r="F409" s="135"/>
      <c r="G409" s="135"/>
      <c r="H409" s="168" t="e">
        <f t="shared" si="48"/>
        <v>#DIV/0!</v>
      </c>
    </row>
    <row r="410" spans="1:8" s="118" customFormat="1" ht="14.25" customHeight="1" hidden="1">
      <c r="A410" s="173"/>
      <c r="B410" s="203" t="s">
        <v>262</v>
      </c>
      <c r="C410" s="203"/>
      <c r="D410" s="73" t="s">
        <v>263</v>
      </c>
      <c r="E410" s="99"/>
      <c r="F410" s="117"/>
      <c r="G410" s="117"/>
      <c r="H410" s="168" t="e">
        <f t="shared" si="48"/>
        <v>#DIV/0!</v>
      </c>
    </row>
    <row r="411" spans="1:8" s="136" customFormat="1" ht="30.75" customHeight="1" hidden="1">
      <c r="A411" s="183"/>
      <c r="B411" s="223" t="s">
        <v>264</v>
      </c>
      <c r="C411" s="223"/>
      <c r="D411" s="83" t="s">
        <v>265</v>
      </c>
      <c r="E411" s="98">
        <f>E412+E413+E414</f>
        <v>0</v>
      </c>
      <c r="F411" s="98">
        <f>F412+F413+F414</f>
        <v>0</v>
      </c>
      <c r="G411" s="98">
        <f>G412+G413+G414</f>
        <v>0</v>
      </c>
      <c r="H411" s="168" t="e">
        <f t="shared" si="48"/>
        <v>#DIV/0!</v>
      </c>
    </row>
    <row r="412" spans="1:8" s="136" customFormat="1" ht="42" customHeight="1" hidden="1">
      <c r="A412" s="182"/>
      <c r="B412" s="87"/>
      <c r="C412" s="88" t="s">
        <v>266</v>
      </c>
      <c r="D412" s="86" t="s">
        <v>267</v>
      </c>
      <c r="E412" s="99"/>
      <c r="F412" s="135"/>
      <c r="G412" s="135"/>
      <c r="H412" s="168" t="e">
        <f t="shared" si="48"/>
        <v>#DIV/0!</v>
      </c>
    </row>
    <row r="413" spans="1:8" s="136" customFormat="1" ht="32.25" customHeight="1" hidden="1">
      <c r="A413" s="182"/>
      <c r="B413" s="87"/>
      <c r="C413" s="88" t="s">
        <v>268</v>
      </c>
      <c r="D413" s="86" t="s">
        <v>269</v>
      </c>
      <c r="E413" s="99"/>
      <c r="F413" s="135"/>
      <c r="G413" s="135"/>
      <c r="H413" s="168" t="e">
        <f t="shared" si="48"/>
        <v>#DIV/0!</v>
      </c>
    </row>
    <row r="414" spans="1:8" s="136" customFormat="1" ht="30" customHeight="1" hidden="1">
      <c r="A414" s="182"/>
      <c r="B414" s="87"/>
      <c r="C414" s="88" t="s">
        <v>270</v>
      </c>
      <c r="D414" s="86" t="s">
        <v>271</v>
      </c>
      <c r="E414" s="99"/>
      <c r="F414" s="135"/>
      <c r="G414" s="135"/>
      <c r="H414" s="168" t="e">
        <f t="shared" si="48"/>
        <v>#DIV/0!</v>
      </c>
    </row>
    <row r="415" spans="1:8" s="118" customFormat="1" ht="42" customHeight="1" hidden="1">
      <c r="A415" s="173"/>
      <c r="B415" s="216" t="s">
        <v>272</v>
      </c>
      <c r="C415" s="216"/>
      <c r="D415" s="73" t="s">
        <v>273</v>
      </c>
      <c r="E415" s="99"/>
      <c r="F415" s="117"/>
      <c r="G415" s="117"/>
      <c r="H415" s="168" t="e">
        <f t="shared" si="48"/>
        <v>#DIV/0!</v>
      </c>
    </row>
    <row r="416" spans="1:8" s="118" customFormat="1" ht="34.5" customHeight="1">
      <c r="A416" s="173"/>
      <c r="B416" s="203" t="s">
        <v>274</v>
      </c>
      <c r="C416" s="203"/>
      <c r="D416" s="152" t="s">
        <v>439</v>
      </c>
      <c r="E416" s="99">
        <v>6001827</v>
      </c>
      <c r="F416" s="117">
        <v>3949693</v>
      </c>
      <c r="G416" s="117">
        <v>3228505</v>
      </c>
      <c r="H416" s="168">
        <f t="shared" si="48"/>
        <v>0.5379203699140278</v>
      </c>
    </row>
    <row r="417" spans="1:8" s="118" customFormat="1" ht="34.5" customHeight="1">
      <c r="A417" s="173"/>
      <c r="B417" s="203" t="s">
        <v>413</v>
      </c>
      <c r="C417" s="203"/>
      <c r="D417" s="73" t="s">
        <v>412</v>
      </c>
      <c r="E417" s="99">
        <v>32260500</v>
      </c>
      <c r="F417" s="117">
        <v>30300000</v>
      </c>
      <c r="G417" s="117"/>
      <c r="H417" s="168">
        <f t="shared" si="48"/>
        <v>0</v>
      </c>
    </row>
    <row r="418" spans="1:8" s="124" customFormat="1" ht="27" customHeight="1" hidden="1">
      <c r="A418" s="224" t="s">
        <v>312</v>
      </c>
      <c r="B418" s="224"/>
      <c r="C418" s="224"/>
      <c r="D418" s="80" t="s">
        <v>313</v>
      </c>
      <c r="E418" s="101">
        <f>E419+E423</f>
        <v>0</v>
      </c>
      <c r="F418" s="101">
        <f>F419+F423+F427+F431+F435+F439+F443+F447+F451+F455+F459</f>
        <v>0</v>
      </c>
      <c r="G418" s="101">
        <f>G419+G423+G427+G431+G435+G439+G443+G447+G451+G455+G459</f>
        <v>0</v>
      </c>
      <c r="H418" s="168" t="e">
        <f t="shared" si="48"/>
        <v>#DIV/0!</v>
      </c>
    </row>
    <row r="419" spans="1:8" s="118" customFormat="1" ht="24" customHeight="1" hidden="1">
      <c r="A419" s="185"/>
      <c r="B419" s="219" t="s">
        <v>314</v>
      </c>
      <c r="C419" s="219"/>
      <c r="D419" s="72" t="s">
        <v>315</v>
      </c>
      <c r="E419" s="98">
        <f>E420+E421+E422</f>
        <v>0</v>
      </c>
      <c r="F419" s="98">
        <f>SUM(F420:F422)</f>
        <v>0</v>
      </c>
      <c r="G419" s="98">
        <f>SUM(G420:G422)</f>
        <v>0</v>
      </c>
      <c r="H419" s="168" t="e">
        <f t="shared" si="48"/>
        <v>#DIV/0!</v>
      </c>
    </row>
    <row r="420" spans="1:8" s="118" customFormat="1" ht="15" customHeight="1" hidden="1">
      <c r="A420" s="184"/>
      <c r="B420" s="60"/>
      <c r="C420" s="91" t="s">
        <v>316</v>
      </c>
      <c r="D420" s="73" t="s">
        <v>317</v>
      </c>
      <c r="E420" s="99"/>
      <c r="F420" s="99"/>
      <c r="G420" s="100"/>
      <c r="H420" s="168" t="e">
        <f t="shared" si="48"/>
        <v>#DIV/0!</v>
      </c>
    </row>
    <row r="421" spans="1:8" s="118" customFormat="1" ht="12.75" customHeight="1" hidden="1">
      <c r="A421" s="184"/>
      <c r="B421" s="60"/>
      <c r="C421" s="91" t="s">
        <v>318</v>
      </c>
      <c r="D421" s="73" t="s">
        <v>319</v>
      </c>
      <c r="E421" s="99"/>
      <c r="F421" s="99"/>
      <c r="G421" s="100"/>
      <c r="H421" s="168" t="e">
        <f t="shared" si="48"/>
        <v>#DIV/0!</v>
      </c>
    </row>
    <row r="422" spans="1:8" s="118" customFormat="1" ht="12.75" customHeight="1" hidden="1">
      <c r="A422" s="184"/>
      <c r="B422" s="60"/>
      <c r="C422" s="91" t="s">
        <v>320</v>
      </c>
      <c r="D422" s="73" t="s">
        <v>321</v>
      </c>
      <c r="E422" s="99"/>
      <c r="F422" s="100"/>
      <c r="G422" s="100"/>
      <c r="H422" s="168" t="e">
        <f t="shared" si="48"/>
        <v>#DIV/0!</v>
      </c>
    </row>
    <row r="423" spans="1:8" s="118" customFormat="1" ht="17.25" customHeight="1" hidden="1">
      <c r="A423" s="185"/>
      <c r="B423" s="219" t="s">
        <v>322</v>
      </c>
      <c r="C423" s="219"/>
      <c r="D423" s="72" t="s">
        <v>323</v>
      </c>
      <c r="E423" s="98">
        <f>E424+E425+E426</f>
        <v>0</v>
      </c>
      <c r="F423" s="98">
        <f>F424+F425+F426</f>
        <v>0</v>
      </c>
      <c r="G423" s="98">
        <f>G424+G425+G426</f>
        <v>0</v>
      </c>
      <c r="H423" s="168" t="e">
        <f t="shared" si="48"/>
        <v>#DIV/0!</v>
      </c>
    </row>
    <row r="424" spans="1:8" s="118" customFormat="1" ht="12.75" customHeight="1" hidden="1">
      <c r="A424" s="184"/>
      <c r="B424" s="60"/>
      <c r="C424" s="91" t="s">
        <v>316</v>
      </c>
      <c r="D424" s="73" t="s">
        <v>324</v>
      </c>
      <c r="E424" s="99"/>
      <c r="F424" s="100"/>
      <c r="G424" s="100"/>
      <c r="H424" s="168" t="e">
        <f t="shared" si="48"/>
        <v>#DIV/0!</v>
      </c>
    </row>
    <row r="425" spans="1:8" s="118" customFormat="1" ht="12.75" customHeight="1" hidden="1">
      <c r="A425" s="184"/>
      <c r="B425" s="60"/>
      <c r="C425" s="91" t="s">
        <v>318</v>
      </c>
      <c r="D425" s="73" t="s">
        <v>325</v>
      </c>
      <c r="E425" s="99"/>
      <c r="F425" s="100"/>
      <c r="G425" s="100"/>
      <c r="H425" s="168" t="e">
        <f t="shared" si="48"/>
        <v>#DIV/0!</v>
      </c>
    </row>
    <row r="426" spans="1:8" s="118" customFormat="1" ht="13.5" customHeight="1" hidden="1" thickBot="1">
      <c r="A426" s="184"/>
      <c r="B426" s="60"/>
      <c r="C426" s="91" t="s">
        <v>320</v>
      </c>
      <c r="D426" s="73" t="s">
        <v>326</v>
      </c>
      <c r="E426" s="99"/>
      <c r="F426" s="100"/>
      <c r="G426" s="100"/>
      <c r="H426" s="168" t="e">
        <f t="shared" si="48"/>
        <v>#DIV/0!</v>
      </c>
    </row>
    <row r="427" spans="1:8" s="118" customFormat="1" ht="15" customHeight="1" hidden="1">
      <c r="A427" s="185"/>
      <c r="B427" s="219" t="s">
        <v>327</v>
      </c>
      <c r="C427" s="219"/>
      <c r="D427" s="72" t="s">
        <v>328</v>
      </c>
      <c r="E427" s="98">
        <f>E428+E429+E430</f>
        <v>0</v>
      </c>
      <c r="F427" s="98">
        <f>F428+F429+F430</f>
        <v>0</v>
      </c>
      <c r="G427" s="98"/>
      <c r="H427" s="168" t="e">
        <f t="shared" si="48"/>
        <v>#DIV/0!</v>
      </c>
    </row>
    <row r="428" spans="1:8" s="118" customFormat="1" ht="12.75" customHeight="1" hidden="1">
      <c r="A428" s="184"/>
      <c r="B428" s="60"/>
      <c r="C428" s="91" t="s">
        <v>316</v>
      </c>
      <c r="D428" s="73" t="s">
        <v>329</v>
      </c>
      <c r="E428" s="99"/>
      <c r="F428" s="100"/>
      <c r="G428" s="100"/>
      <c r="H428" s="168" t="e">
        <f t="shared" si="48"/>
        <v>#DIV/0!</v>
      </c>
    </row>
    <row r="429" spans="1:8" s="118" customFormat="1" ht="12.75" customHeight="1" hidden="1">
      <c r="A429" s="184"/>
      <c r="B429" s="60"/>
      <c r="C429" s="91" t="s">
        <v>318</v>
      </c>
      <c r="D429" s="73" t="s">
        <v>330</v>
      </c>
      <c r="E429" s="99"/>
      <c r="F429" s="100"/>
      <c r="G429" s="100"/>
      <c r="H429" s="168" t="e">
        <f t="shared" si="48"/>
        <v>#DIV/0!</v>
      </c>
    </row>
    <row r="430" spans="1:8" s="118" customFormat="1" ht="12.75" customHeight="1" hidden="1">
      <c r="A430" s="184"/>
      <c r="B430" s="60"/>
      <c r="C430" s="91" t="s">
        <v>320</v>
      </c>
      <c r="D430" s="73" t="s">
        <v>331</v>
      </c>
      <c r="E430" s="99"/>
      <c r="F430" s="100"/>
      <c r="G430" s="100"/>
      <c r="H430" s="168" t="e">
        <f t="shared" si="48"/>
        <v>#DIV/0!</v>
      </c>
    </row>
    <row r="431" spans="1:8" s="118" customFormat="1" ht="30.75" customHeight="1" hidden="1">
      <c r="A431" s="185"/>
      <c r="B431" s="219" t="s">
        <v>332</v>
      </c>
      <c r="C431" s="219"/>
      <c r="D431" s="72" t="s">
        <v>333</v>
      </c>
      <c r="E431" s="98">
        <f>E432+E433+E434</f>
        <v>0</v>
      </c>
      <c r="F431" s="98">
        <f>F432+F433+F434</f>
        <v>0</v>
      </c>
      <c r="G431" s="98"/>
      <c r="H431" s="168" t="e">
        <f t="shared" si="48"/>
        <v>#DIV/0!</v>
      </c>
    </row>
    <row r="432" spans="1:8" s="118" customFormat="1" ht="12.75" customHeight="1" hidden="1">
      <c r="A432" s="184"/>
      <c r="B432" s="60"/>
      <c r="C432" s="91" t="s">
        <v>316</v>
      </c>
      <c r="D432" s="73" t="s">
        <v>334</v>
      </c>
      <c r="E432" s="99"/>
      <c r="F432" s="100"/>
      <c r="G432" s="100"/>
      <c r="H432" s="168" t="e">
        <f t="shared" si="48"/>
        <v>#DIV/0!</v>
      </c>
    </row>
    <row r="433" spans="1:8" s="118" customFormat="1" ht="12.75" customHeight="1" hidden="1">
      <c r="A433" s="184"/>
      <c r="B433" s="60"/>
      <c r="C433" s="91" t="s">
        <v>318</v>
      </c>
      <c r="D433" s="73" t="s">
        <v>335</v>
      </c>
      <c r="E433" s="99"/>
      <c r="F433" s="100"/>
      <c r="G433" s="100"/>
      <c r="H433" s="168" t="e">
        <f t="shared" si="48"/>
        <v>#DIV/0!</v>
      </c>
    </row>
    <row r="434" spans="1:8" s="118" customFormat="1" ht="12.75" customHeight="1" hidden="1">
      <c r="A434" s="184"/>
      <c r="B434" s="60"/>
      <c r="C434" s="91" t="s">
        <v>320</v>
      </c>
      <c r="D434" s="73" t="s">
        <v>336</v>
      </c>
      <c r="E434" s="99"/>
      <c r="F434" s="100"/>
      <c r="G434" s="100"/>
      <c r="H434" s="168" t="e">
        <f t="shared" si="48"/>
        <v>#DIV/0!</v>
      </c>
    </row>
    <row r="435" spans="1:8" s="118" customFormat="1" ht="17.25" customHeight="1" hidden="1">
      <c r="A435" s="185"/>
      <c r="B435" s="219" t="s">
        <v>337</v>
      </c>
      <c r="C435" s="219"/>
      <c r="D435" s="72" t="s">
        <v>338</v>
      </c>
      <c r="E435" s="98">
        <f>E436+E437+E438</f>
        <v>0</v>
      </c>
      <c r="F435" s="98">
        <f>F436+F437+F438</f>
        <v>0</v>
      </c>
      <c r="G435" s="98"/>
      <c r="H435" s="168" t="e">
        <f t="shared" si="48"/>
        <v>#DIV/0!</v>
      </c>
    </row>
    <row r="436" spans="1:8" s="118" customFormat="1" ht="12.75" customHeight="1" hidden="1">
      <c r="A436" s="184"/>
      <c r="B436" s="60"/>
      <c r="C436" s="91" t="s">
        <v>316</v>
      </c>
      <c r="D436" s="73" t="s">
        <v>339</v>
      </c>
      <c r="E436" s="99"/>
      <c r="F436" s="100"/>
      <c r="G436" s="100"/>
      <c r="H436" s="168" t="e">
        <f t="shared" si="48"/>
        <v>#DIV/0!</v>
      </c>
    </row>
    <row r="437" spans="1:8" s="118" customFormat="1" ht="12.75" customHeight="1" hidden="1">
      <c r="A437" s="184"/>
      <c r="B437" s="60"/>
      <c r="C437" s="91" t="s">
        <v>318</v>
      </c>
      <c r="D437" s="73" t="s">
        <v>340</v>
      </c>
      <c r="E437" s="99"/>
      <c r="F437" s="100"/>
      <c r="G437" s="100"/>
      <c r="H437" s="168" t="e">
        <f t="shared" si="48"/>
        <v>#DIV/0!</v>
      </c>
    </row>
    <row r="438" spans="1:8" s="118" customFormat="1" ht="12.75" customHeight="1" hidden="1">
      <c r="A438" s="184"/>
      <c r="B438" s="60"/>
      <c r="C438" s="91" t="s">
        <v>320</v>
      </c>
      <c r="D438" s="73" t="s">
        <v>341</v>
      </c>
      <c r="E438" s="99"/>
      <c r="F438" s="100"/>
      <c r="G438" s="100"/>
      <c r="H438" s="168" t="e">
        <f t="shared" si="48"/>
        <v>#DIV/0!</v>
      </c>
    </row>
    <row r="439" spans="1:8" s="118" customFormat="1" ht="25.5" customHeight="1" hidden="1">
      <c r="A439" s="185"/>
      <c r="B439" s="219" t="s">
        <v>342</v>
      </c>
      <c r="C439" s="219"/>
      <c r="D439" s="72" t="s">
        <v>343</v>
      </c>
      <c r="E439" s="98">
        <f>E440+E441+E442</f>
        <v>0</v>
      </c>
      <c r="F439" s="98">
        <f>F440+F441+F442</f>
        <v>0</v>
      </c>
      <c r="G439" s="98"/>
      <c r="H439" s="168" t="e">
        <f t="shared" si="48"/>
        <v>#DIV/0!</v>
      </c>
    </row>
    <row r="440" spans="1:8" s="118" customFormat="1" ht="12.75" customHeight="1" hidden="1">
      <c r="A440" s="184"/>
      <c r="B440" s="60"/>
      <c r="C440" s="91" t="s">
        <v>316</v>
      </c>
      <c r="D440" s="73" t="s">
        <v>344</v>
      </c>
      <c r="E440" s="99"/>
      <c r="F440" s="100"/>
      <c r="G440" s="100"/>
      <c r="H440" s="168" t="e">
        <f t="shared" si="48"/>
        <v>#DIV/0!</v>
      </c>
    </row>
    <row r="441" spans="1:8" s="118" customFormat="1" ht="12.75" customHeight="1" hidden="1">
      <c r="A441" s="184"/>
      <c r="B441" s="60"/>
      <c r="C441" s="91" t="s">
        <v>318</v>
      </c>
      <c r="D441" s="73" t="s">
        <v>345</v>
      </c>
      <c r="E441" s="99"/>
      <c r="F441" s="100"/>
      <c r="G441" s="100"/>
      <c r="H441" s="168" t="e">
        <f t="shared" si="48"/>
        <v>#DIV/0!</v>
      </c>
    </row>
    <row r="442" spans="1:8" s="118" customFormat="1" ht="12.75" customHeight="1" hidden="1">
      <c r="A442" s="184"/>
      <c r="B442" s="60"/>
      <c r="C442" s="91" t="s">
        <v>320</v>
      </c>
      <c r="D442" s="73" t="s">
        <v>346</v>
      </c>
      <c r="E442" s="99"/>
      <c r="F442" s="100"/>
      <c r="G442" s="100"/>
      <c r="H442" s="168" t="e">
        <f t="shared" si="48"/>
        <v>#DIV/0!</v>
      </c>
    </row>
    <row r="443" spans="1:8" s="118" customFormat="1" ht="28.5" customHeight="1" hidden="1">
      <c r="A443" s="185"/>
      <c r="B443" s="220" t="s">
        <v>347</v>
      </c>
      <c r="C443" s="220"/>
      <c r="D443" s="72" t="s">
        <v>348</v>
      </c>
      <c r="E443" s="98">
        <f>E444+E445+E446</f>
        <v>0</v>
      </c>
      <c r="F443" s="98">
        <f>F444+F445+F446</f>
        <v>0</v>
      </c>
      <c r="G443" s="98">
        <f>G444+G445+G446</f>
        <v>0</v>
      </c>
      <c r="H443" s="168" t="e">
        <f t="shared" si="48"/>
        <v>#DIV/0!</v>
      </c>
    </row>
    <row r="444" spans="1:8" s="118" customFormat="1" ht="12.75" customHeight="1" hidden="1">
      <c r="A444" s="184"/>
      <c r="B444" s="60"/>
      <c r="C444" s="91" t="s">
        <v>316</v>
      </c>
      <c r="D444" s="73" t="s">
        <v>349</v>
      </c>
      <c r="E444" s="99"/>
      <c r="F444" s="100"/>
      <c r="G444" s="100"/>
      <c r="H444" s="168" t="e">
        <f t="shared" si="48"/>
        <v>#DIV/0!</v>
      </c>
    </row>
    <row r="445" spans="1:8" s="118" customFormat="1" ht="12.75" customHeight="1" hidden="1">
      <c r="A445" s="184"/>
      <c r="B445" s="60"/>
      <c r="C445" s="91" t="s">
        <v>318</v>
      </c>
      <c r="D445" s="73" t="s">
        <v>350</v>
      </c>
      <c r="E445" s="99"/>
      <c r="F445" s="100"/>
      <c r="G445" s="100"/>
      <c r="H445" s="168" t="e">
        <f t="shared" si="48"/>
        <v>#DIV/0!</v>
      </c>
    </row>
    <row r="446" spans="1:8" s="118" customFormat="1" ht="12.75" customHeight="1" hidden="1">
      <c r="A446" s="184"/>
      <c r="B446" s="60"/>
      <c r="C446" s="91" t="s">
        <v>320</v>
      </c>
      <c r="D446" s="73" t="s">
        <v>351</v>
      </c>
      <c r="E446" s="99"/>
      <c r="F446" s="100"/>
      <c r="G446" s="100"/>
      <c r="H446" s="168" t="e">
        <f t="shared" si="48"/>
        <v>#DIV/0!</v>
      </c>
    </row>
    <row r="447" spans="1:8" s="118" customFormat="1" ht="27.75" customHeight="1" hidden="1">
      <c r="A447" s="185"/>
      <c r="B447" s="219" t="s">
        <v>352</v>
      </c>
      <c r="C447" s="219"/>
      <c r="D447" s="72" t="s">
        <v>353</v>
      </c>
      <c r="E447" s="98">
        <f>E448+E449+E450</f>
        <v>0</v>
      </c>
      <c r="F447" s="98">
        <f>F448+F449+F450</f>
        <v>0</v>
      </c>
      <c r="G447" s="98"/>
      <c r="H447" s="168" t="e">
        <f t="shared" si="48"/>
        <v>#DIV/0!</v>
      </c>
    </row>
    <row r="448" spans="1:8" s="118" customFormat="1" ht="15" customHeight="1" hidden="1">
      <c r="A448" s="184"/>
      <c r="B448" s="60"/>
      <c r="C448" s="91" t="s">
        <v>316</v>
      </c>
      <c r="D448" s="73" t="s">
        <v>354</v>
      </c>
      <c r="E448" s="99"/>
      <c r="F448" s="100"/>
      <c r="G448" s="100"/>
      <c r="H448" s="168" t="e">
        <f t="shared" si="48"/>
        <v>#DIV/0!</v>
      </c>
    </row>
    <row r="449" spans="1:8" s="118" customFormat="1" ht="15" customHeight="1" hidden="1">
      <c r="A449" s="184"/>
      <c r="B449" s="60"/>
      <c r="C449" s="91" t="s">
        <v>318</v>
      </c>
      <c r="D449" s="73" t="s">
        <v>355</v>
      </c>
      <c r="E449" s="99"/>
      <c r="F449" s="100"/>
      <c r="G449" s="100"/>
      <c r="H449" s="168" t="e">
        <f t="shared" si="48"/>
        <v>#DIV/0!</v>
      </c>
    </row>
    <row r="450" spans="1:8" s="118" customFormat="1" ht="15" customHeight="1" hidden="1">
      <c r="A450" s="184"/>
      <c r="B450" s="60"/>
      <c r="C450" s="91" t="s">
        <v>320</v>
      </c>
      <c r="D450" s="73" t="s">
        <v>356</v>
      </c>
      <c r="E450" s="99"/>
      <c r="F450" s="100"/>
      <c r="G450" s="100"/>
      <c r="H450" s="168" t="e">
        <f t="shared" si="48"/>
        <v>#DIV/0!</v>
      </c>
    </row>
    <row r="451" spans="1:8" s="118" customFormat="1" ht="17.25" customHeight="1" hidden="1">
      <c r="A451" s="185"/>
      <c r="B451" s="219" t="s">
        <v>357</v>
      </c>
      <c r="C451" s="219"/>
      <c r="D451" s="72" t="s">
        <v>358</v>
      </c>
      <c r="E451" s="98">
        <f>E452+E453+E454</f>
        <v>0</v>
      </c>
      <c r="F451" s="98">
        <f>F452+F453+F454</f>
        <v>0</v>
      </c>
      <c r="G451" s="98"/>
      <c r="H451" s="168" t="e">
        <f aca="true" t="shared" si="49" ref="H451:H462">G451/E451</f>
        <v>#DIV/0!</v>
      </c>
    </row>
    <row r="452" spans="1:8" s="118" customFormat="1" ht="15" customHeight="1" hidden="1">
      <c r="A452" s="184"/>
      <c r="B452" s="60"/>
      <c r="C452" s="91" t="s">
        <v>316</v>
      </c>
      <c r="D452" s="73" t="s">
        <v>359</v>
      </c>
      <c r="E452" s="99"/>
      <c r="F452" s="100"/>
      <c r="G452" s="100"/>
      <c r="H452" s="168" t="e">
        <f t="shared" si="49"/>
        <v>#DIV/0!</v>
      </c>
    </row>
    <row r="453" spans="1:8" s="118" customFormat="1" ht="15" customHeight="1" hidden="1">
      <c r="A453" s="184"/>
      <c r="B453" s="60"/>
      <c r="C453" s="91" t="s">
        <v>318</v>
      </c>
      <c r="D453" s="73" t="s">
        <v>360</v>
      </c>
      <c r="E453" s="99"/>
      <c r="F453" s="100"/>
      <c r="G453" s="100"/>
      <c r="H453" s="168" t="e">
        <f t="shared" si="49"/>
        <v>#DIV/0!</v>
      </c>
    </row>
    <row r="454" spans="1:8" s="118" customFormat="1" ht="15" customHeight="1" hidden="1">
      <c r="A454" s="184"/>
      <c r="B454" s="60"/>
      <c r="C454" s="91" t="s">
        <v>320</v>
      </c>
      <c r="D454" s="73" t="s">
        <v>361</v>
      </c>
      <c r="E454" s="99"/>
      <c r="F454" s="100"/>
      <c r="G454" s="100"/>
      <c r="H454" s="168" t="e">
        <f t="shared" si="49"/>
        <v>#DIV/0!</v>
      </c>
    </row>
    <row r="455" spans="1:8" s="118" customFormat="1" ht="15" customHeight="1" hidden="1">
      <c r="A455" s="185"/>
      <c r="B455" s="219" t="s">
        <v>362</v>
      </c>
      <c r="C455" s="219"/>
      <c r="D455" s="72" t="s">
        <v>363</v>
      </c>
      <c r="E455" s="98">
        <f>E456+E457+E458</f>
        <v>0</v>
      </c>
      <c r="F455" s="98">
        <f>SUM(F456:F458)</f>
        <v>0</v>
      </c>
      <c r="G455" s="98"/>
      <c r="H455" s="168" t="e">
        <f t="shared" si="49"/>
        <v>#DIV/0!</v>
      </c>
    </row>
    <row r="456" spans="1:8" s="118" customFormat="1" ht="15" customHeight="1" hidden="1">
      <c r="A456" s="184"/>
      <c r="B456" s="60"/>
      <c r="C456" s="91" t="s">
        <v>316</v>
      </c>
      <c r="D456" s="73" t="s">
        <v>364</v>
      </c>
      <c r="E456" s="99">
        <f>SUM(F456:F456)</f>
        <v>0</v>
      </c>
      <c r="F456" s="100"/>
      <c r="G456" s="100"/>
      <c r="H456" s="168" t="e">
        <f t="shared" si="49"/>
        <v>#DIV/0!</v>
      </c>
    </row>
    <row r="457" spans="1:8" s="118" customFormat="1" ht="15" customHeight="1" hidden="1">
      <c r="A457" s="184"/>
      <c r="B457" s="60"/>
      <c r="C457" s="91" t="s">
        <v>318</v>
      </c>
      <c r="D457" s="73" t="s">
        <v>365</v>
      </c>
      <c r="E457" s="99">
        <f>SUM(F457:F457)</f>
        <v>0</v>
      </c>
      <c r="F457" s="100"/>
      <c r="G457" s="100"/>
      <c r="H457" s="168" t="e">
        <f t="shared" si="49"/>
        <v>#DIV/0!</v>
      </c>
    </row>
    <row r="458" spans="1:8" s="118" customFormat="1" ht="15" customHeight="1" hidden="1">
      <c r="A458" s="184"/>
      <c r="B458" s="60"/>
      <c r="C458" s="91" t="s">
        <v>366</v>
      </c>
      <c r="D458" s="73" t="s">
        <v>367</v>
      </c>
      <c r="E458" s="99">
        <f>SUM(F458:F458)</f>
        <v>0</v>
      </c>
      <c r="F458" s="100"/>
      <c r="G458" s="100"/>
      <c r="H458" s="168" t="e">
        <f t="shared" si="49"/>
        <v>#DIV/0!</v>
      </c>
    </row>
    <row r="459" spans="1:8" s="118" customFormat="1" ht="27" customHeight="1" hidden="1">
      <c r="A459" s="185"/>
      <c r="B459" s="222" t="s">
        <v>368</v>
      </c>
      <c r="C459" s="222"/>
      <c r="D459" s="137" t="s">
        <v>369</v>
      </c>
      <c r="E459" s="108">
        <f>E460+E461+E462</f>
        <v>0</v>
      </c>
      <c r="F459" s="108">
        <f>F460+F461+F462</f>
        <v>0</v>
      </c>
      <c r="G459" s="108"/>
      <c r="H459" s="168" t="e">
        <f t="shared" si="49"/>
        <v>#DIV/0!</v>
      </c>
    </row>
    <row r="460" spans="1:8" s="118" customFormat="1" ht="15" customHeight="1" hidden="1">
      <c r="A460" s="184"/>
      <c r="B460" s="60"/>
      <c r="C460" s="91" t="s">
        <v>316</v>
      </c>
      <c r="D460" s="73" t="s">
        <v>370</v>
      </c>
      <c r="E460" s="99"/>
      <c r="F460" s="100"/>
      <c r="G460" s="100"/>
      <c r="H460" s="168" t="e">
        <f t="shared" si="49"/>
        <v>#DIV/0!</v>
      </c>
    </row>
    <row r="461" spans="1:8" s="118" customFormat="1" ht="15" customHeight="1" hidden="1">
      <c r="A461" s="184"/>
      <c r="B461" s="60"/>
      <c r="C461" s="91" t="s">
        <v>318</v>
      </c>
      <c r="D461" s="73" t="s">
        <v>371</v>
      </c>
      <c r="E461" s="99"/>
      <c r="F461" s="100"/>
      <c r="G461" s="100"/>
      <c r="H461" s="168" t="e">
        <f t="shared" si="49"/>
        <v>#DIV/0!</v>
      </c>
    </row>
    <row r="462" spans="1:8" s="118" customFormat="1" ht="15" customHeight="1" hidden="1">
      <c r="A462" s="184"/>
      <c r="B462" s="60"/>
      <c r="C462" s="91" t="s">
        <v>366</v>
      </c>
      <c r="D462" s="73" t="s">
        <v>372</v>
      </c>
      <c r="E462" s="99"/>
      <c r="F462" s="100"/>
      <c r="G462" s="100"/>
      <c r="H462" s="168" t="e">
        <f t="shared" si="49"/>
        <v>#DIV/0!</v>
      </c>
    </row>
    <row r="463" spans="1:8" s="118" customFormat="1" ht="43.5" customHeight="1">
      <c r="A463" s="225" t="s">
        <v>418</v>
      </c>
      <c r="B463" s="225"/>
      <c r="C463" s="225"/>
      <c r="D463" s="144" t="s">
        <v>6</v>
      </c>
      <c r="E463" s="145">
        <f>E464+E468+E472</f>
        <v>30678793</v>
      </c>
      <c r="F463" s="145">
        <f>F464+F468+F472</f>
        <v>27439333</v>
      </c>
      <c r="G463" s="145">
        <f>G464+G468+G472</f>
        <v>17279563</v>
      </c>
      <c r="H463" s="168">
        <f aca="true" t="shared" si="50" ref="H463:H485">G463/E463</f>
        <v>0.5632412917939764</v>
      </c>
    </row>
    <row r="464" spans="1:8" s="118" customFormat="1" ht="30" customHeight="1">
      <c r="A464" s="186"/>
      <c r="B464" s="226" t="s">
        <v>419</v>
      </c>
      <c r="C464" s="227"/>
      <c r="D464" s="146" t="s">
        <v>420</v>
      </c>
      <c r="E464" s="147">
        <f>E465+E466+E467</f>
        <v>28838008</v>
      </c>
      <c r="F464" s="147">
        <f>F465+F466+F467</f>
        <v>26048548</v>
      </c>
      <c r="G464" s="147">
        <f>G465+G466+G467</f>
        <v>16572743</v>
      </c>
      <c r="H464" s="168">
        <f t="shared" si="50"/>
        <v>0.5746840419768244</v>
      </c>
    </row>
    <row r="465" spans="1:8" s="118" customFormat="1" ht="19.5" customHeight="1">
      <c r="A465" s="148"/>
      <c r="B465" s="148"/>
      <c r="C465" s="149" t="s">
        <v>316</v>
      </c>
      <c r="D465" s="150" t="s">
        <v>421</v>
      </c>
      <c r="E465" s="1">
        <v>25213008</v>
      </c>
      <c r="F465" s="1">
        <f>25213008-189460</f>
        <v>25023548</v>
      </c>
      <c r="G465" s="2">
        <v>12999507</v>
      </c>
      <c r="H465" s="168">
        <f t="shared" si="50"/>
        <v>0.515587311121307</v>
      </c>
    </row>
    <row r="466" spans="1:8" s="118" customFormat="1" ht="19.5" customHeight="1">
      <c r="A466" s="148"/>
      <c r="B466" s="148"/>
      <c r="C466" s="149" t="s">
        <v>318</v>
      </c>
      <c r="D466" s="150" t="s">
        <v>422</v>
      </c>
      <c r="E466" s="1">
        <v>3625000</v>
      </c>
      <c r="F466" s="1">
        <f>3625000-2600000</f>
        <v>1025000</v>
      </c>
      <c r="G466" s="2">
        <v>3572239</v>
      </c>
      <c r="H466" s="168">
        <f t="shared" si="50"/>
        <v>0.9854452413793103</v>
      </c>
    </row>
    <row r="467" spans="1:8" s="118" customFormat="1" ht="19.5" customHeight="1">
      <c r="A467" s="148"/>
      <c r="B467" s="148"/>
      <c r="C467" s="149" t="s">
        <v>320</v>
      </c>
      <c r="D467" s="150" t="s">
        <v>423</v>
      </c>
      <c r="E467" s="1"/>
      <c r="F467" s="1"/>
      <c r="G467" s="2">
        <v>997</v>
      </c>
      <c r="H467" s="168"/>
    </row>
    <row r="468" spans="1:8" s="118" customFormat="1" ht="15" customHeight="1">
      <c r="A468" s="187"/>
      <c r="B468" s="250" t="s">
        <v>424</v>
      </c>
      <c r="C468" s="251"/>
      <c r="D468" s="146" t="s">
        <v>425</v>
      </c>
      <c r="E468" s="147">
        <f>E469+E470+E471</f>
        <v>1840785</v>
      </c>
      <c r="F468" s="147">
        <f>F469+F470+F471</f>
        <v>1390785</v>
      </c>
      <c r="G468" s="147">
        <f>G469+G470+G471</f>
        <v>706820</v>
      </c>
      <c r="H468" s="168">
        <f t="shared" si="50"/>
        <v>0.3839774878652314</v>
      </c>
    </row>
    <row r="469" spans="1:8" s="118" customFormat="1" ht="19.5" customHeight="1">
      <c r="A469" s="148"/>
      <c r="B469" s="148"/>
      <c r="C469" s="149" t="s">
        <v>316</v>
      </c>
      <c r="D469" s="150" t="s">
        <v>426</v>
      </c>
      <c r="E469" s="1">
        <v>1465000</v>
      </c>
      <c r="F469" s="1">
        <f>1465000-450000</f>
        <v>1015000</v>
      </c>
      <c r="G469" s="2">
        <v>430596</v>
      </c>
      <c r="H469" s="168">
        <f t="shared" si="50"/>
        <v>0.2939221843003413</v>
      </c>
    </row>
    <row r="470" spans="1:8" s="118" customFormat="1" ht="19.5" customHeight="1">
      <c r="A470" s="148"/>
      <c r="B470" s="148"/>
      <c r="C470" s="149" t="s">
        <v>318</v>
      </c>
      <c r="D470" s="150" t="s">
        <v>427</v>
      </c>
      <c r="E470" s="1"/>
      <c r="F470" s="1"/>
      <c r="G470" s="2"/>
      <c r="H470" s="168"/>
    </row>
    <row r="471" spans="1:8" s="118" customFormat="1" ht="19.5" customHeight="1">
      <c r="A471" s="148"/>
      <c r="B471" s="148"/>
      <c r="C471" s="149" t="s">
        <v>320</v>
      </c>
      <c r="D471" s="150" t="s">
        <v>428</v>
      </c>
      <c r="E471" s="1">
        <v>375785</v>
      </c>
      <c r="F471" s="1">
        <v>375785</v>
      </c>
      <c r="G471" s="2">
        <v>276224</v>
      </c>
      <c r="H471" s="168">
        <f t="shared" si="50"/>
        <v>0.7350586106417233</v>
      </c>
    </row>
    <row r="472" spans="1:8" s="118" customFormat="1" ht="15" customHeight="1" hidden="1">
      <c r="A472" s="155"/>
      <c r="B472" s="259" t="s">
        <v>429</v>
      </c>
      <c r="C472" s="260"/>
      <c r="D472" s="156" t="s">
        <v>430</v>
      </c>
      <c r="E472" s="157">
        <f>E473+E474+E475</f>
        <v>0</v>
      </c>
      <c r="F472" s="157"/>
      <c r="G472" s="158"/>
      <c r="H472" s="159" t="e">
        <f t="shared" si="50"/>
        <v>#DIV/0!</v>
      </c>
    </row>
    <row r="473" spans="1:8" s="118" customFormat="1" ht="15" customHeight="1" hidden="1">
      <c r="A473" s="148"/>
      <c r="B473" s="148"/>
      <c r="C473" s="149" t="s">
        <v>316</v>
      </c>
      <c r="D473" s="150" t="s">
        <v>431</v>
      </c>
      <c r="E473" s="1"/>
      <c r="F473" s="1"/>
      <c r="G473" s="2"/>
      <c r="H473" s="154" t="e">
        <f t="shared" si="50"/>
        <v>#DIV/0!</v>
      </c>
    </row>
    <row r="474" spans="1:8" s="118" customFormat="1" ht="15" customHeight="1" hidden="1">
      <c r="A474" s="148"/>
      <c r="B474" s="148"/>
      <c r="C474" s="149" t="s">
        <v>318</v>
      </c>
      <c r="D474" s="150" t="s">
        <v>432</v>
      </c>
      <c r="E474" s="1"/>
      <c r="F474" s="1"/>
      <c r="G474" s="2"/>
      <c r="H474" s="154" t="e">
        <f t="shared" si="50"/>
        <v>#DIV/0!</v>
      </c>
    </row>
    <row r="475" spans="1:8" s="118" customFormat="1" ht="15" customHeight="1" hidden="1">
      <c r="A475" s="148"/>
      <c r="B475" s="148"/>
      <c r="C475" s="149" t="s">
        <v>320</v>
      </c>
      <c r="D475" s="150" t="s">
        <v>433</v>
      </c>
      <c r="E475" s="1"/>
      <c r="F475" s="1"/>
      <c r="G475" s="2"/>
      <c r="H475" s="154" t="e">
        <f t="shared" si="50"/>
        <v>#DIV/0!</v>
      </c>
    </row>
    <row r="476" spans="1:8" s="118" customFormat="1" ht="15" customHeight="1" hidden="1">
      <c r="A476" s="138"/>
      <c r="B476" s="139"/>
      <c r="C476" s="140"/>
      <c r="D476" s="141"/>
      <c r="E476" s="142"/>
      <c r="F476" s="143"/>
      <c r="G476" s="143"/>
      <c r="H476" s="154" t="e">
        <f t="shared" si="50"/>
        <v>#DIV/0!</v>
      </c>
    </row>
    <row r="477" spans="1:8" s="118" customFormat="1" ht="15" customHeight="1" hidden="1">
      <c r="A477" s="138"/>
      <c r="B477" s="139"/>
      <c r="C477" s="140"/>
      <c r="D477" s="141"/>
      <c r="E477" s="142"/>
      <c r="F477" s="143"/>
      <c r="G477" s="143"/>
      <c r="H477" s="154" t="e">
        <f t="shared" si="50"/>
        <v>#DIV/0!</v>
      </c>
    </row>
    <row r="478" spans="1:8" s="118" customFormat="1" ht="15" customHeight="1" hidden="1">
      <c r="A478" s="138"/>
      <c r="B478" s="139"/>
      <c r="C478" s="140"/>
      <c r="D478" s="141"/>
      <c r="E478" s="142"/>
      <c r="F478" s="143"/>
      <c r="G478" s="143"/>
      <c r="H478" s="154" t="e">
        <f t="shared" si="50"/>
        <v>#DIV/0!</v>
      </c>
    </row>
    <row r="479" spans="1:8" s="118" customFormat="1" ht="15" customHeight="1" hidden="1">
      <c r="A479" s="138"/>
      <c r="B479" s="139"/>
      <c r="C479" s="140"/>
      <c r="D479" s="141"/>
      <c r="E479" s="142"/>
      <c r="F479" s="143"/>
      <c r="G479" s="143"/>
      <c r="H479" s="154" t="e">
        <f t="shared" si="50"/>
        <v>#DIV/0!</v>
      </c>
    </row>
    <row r="480" spans="1:8" s="118" customFormat="1" ht="15" customHeight="1" hidden="1">
      <c r="A480" s="138"/>
      <c r="B480" s="139"/>
      <c r="C480" s="140"/>
      <c r="D480" s="141"/>
      <c r="E480" s="142"/>
      <c r="F480" s="143"/>
      <c r="G480" s="143"/>
      <c r="H480" s="154" t="e">
        <f t="shared" si="50"/>
        <v>#DIV/0!</v>
      </c>
    </row>
    <row r="481" spans="1:8" s="118" customFormat="1" ht="15" customHeight="1" hidden="1">
      <c r="A481" s="138"/>
      <c r="B481" s="139"/>
      <c r="C481" s="140"/>
      <c r="D481" s="141"/>
      <c r="E481" s="142"/>
      <c r="F481" s="143"/>
      <c r="G481" s="143"/>
      <c r="H481" s="154" t="e">
        <f t="shared" si="50"/>
        <v>#DIV/0!</v>
      </c>
    </row>
    <row r="482" spans="1:8" s="118" customFormat="1" ht="15" customHeight="1" hidden="1">
      <c r="A482" s="138"/>
      <c r="B482" s="139"/>
      <c r="C482" s="140"/>
      <c r="D482" s="141"/>
      <c r="E482" s="142"/>
      <c r="F482" s="143"/>
      <c r="G482" s="143"/>
      <c r="H482" s="154" t="e">
        <f t="shared" si="50"/>
        <v>#DIV/0!</v>
      </c>
    </row>
    <row r="483" spans="1:8" s="118" customFormat="1" ht="15" customHeight="1" hidden="1">
      <c r="A483" s="138"/>
      <c r="B483" s="139"/>
      <c r="C483" s="140"/>
      <c r="D483" s="141"/>
      <c r="E483" s="142"/>
      <c r="F483" s="143"/>
      <c r="G483" s="143"/>
      <c r="H483" s="154" t="e">
        <f t="shared" si="50"/>
        <v>#DIV/0!</v>
      </c>
    </row>
    <row r="484" spans="1:8" s="118" customFormat="1" ht="15" customHeight="1" hidden="1">
      <c r="A484" s="138"/>
      <c r="B484" s="139"/>
      <c r="C484" s="140"/>
      <c r="D484" s="141"/>
      <c r="E484" s="142"/>
      <c r="F484" s="143"/>
      <c r="G484" s="143"/>
      <c r="H484" s="154" t="e">
        <f t="shared" si="50"/>
        <v>#DIV/0!</v>
      </c>
    </row>
    <row r="485" spans="1:8" s="118" customFormat="1" ht="15" customHeight="1" hidden="1">
      <c r="A485" s="138"/>
      <c r="B485" s="139"/>
      <c r="C485" s="140"/>
      <c r="D485" s="141"/>
      <c r="E485" s="142"/>
      <c r="F485" s="143"/>
      <c r="G485" s="143"/>
      <c r="H485" s="154" t="e">
        <f t="shared" si="50"/>
        <v>#DIV/0!</v>
      </c>
    </row>
    <row r="486" spans="1:8" s="118" customFormat="1" ht="15" customHeight="1" hidden="1">
      <c r="A486" s="138"/>
      <c r="B486" s="139"/>
      <c r="C486" s="140"/>
      <c r="D486" s="141"/>
      <c r="E486" s="142"/>
      <c r="F486" s="143"/>
      <c r="G486" s="143"/>
      <c r="H486" s="160"/>
    </row>
    <row r="487" spans="1:8" s="118" customFormat="1" ht="15" customHeight="1">
      <c r="A487" s="138"/>
      <c r="B487" s="139"/>
      <c r="C487" s="140"/>
      <c r="D487" s="141"/>
      <c r="E487" s="142"/>
      <c r="F487" s="143"/>
      <c r="G487" s="143"/>
      <c r="H487" s="163"/>
    </row>
    <row r="488" spans="1:8" s="118" customFormat="1" ht="15" customHeight="1">
      <c r="A488" s="165" t="s">
        <v>452</v>
      </c>
      <c r="B488" s="202" t="s">
        <v>453</v>
      </c>
      <c r="C488" s="202"/>
      <c r="D488" s="202"/>
      <c r="E488" s="202"/>
      <c r="F488" s="202"/>
      <c r="G488" s="202"/>
      <c r="H488" s="202"/>
    </row>
    <row r="489" spans="1:8" s="118" customFormat="1" ht="15" customHeight="1">
      <c r="A489" s="164"/>
      <c r="B489" s="202" t="s">
        <v>459</v>
      </c>
      <c r="C489" s="202"/>
      <c r="D489" s="202"/>
      <c r="E489" s="202"/>
      <c r="F489" s="202"/>
      <c r="G489" s="202"/>
      <c r="H489" s="202"/>
    </row>
    <row r="490" spans="1:8" s="118" customFormat="1" ht="15" customHeight="1">
      <c r="A490" s="138"/>
      <c r="B490" s="139"/>
      <c r="C490" s="140"/>
      <c r="D490" s="141"/>
      <c r="E490" s="142"/>
      <c r="F490" s="143"/>
      <c r="G490" s="143"/>
      <c r="H490" s="163"/>
    </row>
    <row r="491" spans="1:8" s="118" customFormat="1" ht="15" customHeight="1" hidden="1">
      <c r="A491" s="138"/>
      <c r="B491" s="139"/>
      <c r="C491" s="140"/>
      <c r="D491" s="141"/>
      <c r="E491" s="142"/>
      <c r="F491" s="143"/>
      <c r="G491" s="143"/>
      <c r="H491" s="163"/>
    </row>
    <row r="492" spans="1:8" s="118" customFormat="1" ht="15" customHeight="1" hidden="1">
      <c r="A492" s="138"/>
      <c r="B492" s="139"/>
      <c r="C492" s="140"/>
      <c r="D492" s="141"/>
      <c r="E492" s="142"/>
      <c r="F492" s="143"/>
      <c r="G492" s="143"/>
      <c r="H492" s="163"/>
    </row>
    <row r="493" spans="1:8" s="118" customFormat="1" ht="15" customHeight="1" hidden="1">
      <c r="A493" s="138"/>
      <c r="B493" s="139"/>
      <c r="C493" s="140"/>
      <c r="D493" s="141"/>
      <c r="E493" s="142"/>
      <c r="F493" s="143"/>
      <c r="G493" s="143"/>
      <c r="H493" s="163"/>
    </row>
    <row r="494" spans="1:8" s="118" customFormat="1" ht="15" customHeight="1" hidden="1">
      <c r="A494" s="138"/>
      <c r="B494" s="139"/>
      <c r="C494" s="140"/>
      <c r="D494" s="141"/>
      <c r="E494" s="142"/>
      <c r="F494" s="143"/>
      <c r="G494" s="143"/>
      <c r="H494" s="163"/>
    </row>
    <row r="495" spans="1:8" s="118" customFormat="1" ht="15" customHeight="1" hidden="1">
      <c r="A495" s="138"/>
      <c r="B495" s="139"/>
      <c r="C495" s="140"/>
      <c r="D495" s="141"/>
      <c r="E495" s="142"/>
      <c r="F495" s="143"/>
      <c r="G495" s="143"/>
      <c r="H495" s="163"/>
    </row>
    <row r="496" spans="1:8" s="118" customFormat="1" ht="15" customHeight="1" hidden="1">
      <c r="A496" s="138"/>
      <c r="B496" s="139"/>
      <c r="C496" s="140"/>
      <c r="D496" s="141"/>
      <c r="E496" s="142"/>
      <c r="F496" s="143"/>
      <c r="G496" s="143"/>
      <c r="H496" s="163"/>
    </row>
    <row r="497" spans="1:8" s="118" customFormat="1" ht="15" customHeight="1" hidden="1">
      <c r="A497" s="138"/>
      <c r="B497" s="139"/>
      <c r="C497" s="140"/>
      <c r="D497" s="141"/>
      <c r="E497" s="142"/>
      <c r="F497" s="143"/>
      <c r="G497" s="143"/>
      <c r="H497" s="163"/>
    </row>
    <row r="498" spans="1:8" s="118" customFormat="1" ht="15" customHeight="1" hidden="1">
      <c r="A498" s="138"/>
      <c r="B498" s="139"/>
      <c r="C498" s="140"/>
      <c r="D498" s="141"/>
      <c r="E498" s="142"/>
      <c r="F498" s="143"/>
      <c r="G498" s="143"/>
      <c r="H498" s="163"/>
    </row>
    <row r="499" spans="1:8" s="118" customFormat="1" ht="15" customHeight="1" hidden="1">
      <c r="A499" s="138"/>
      <c r="B499" s="139"/>
      <c r="C499" s="140"/>
      <c r="D499" s="141"/>
      <c r="E499" s="142"/>
      <c r="F499" s="143"/>
      <c r="G499" s="143"/>
      <c r="H499" s="163"/>
    </row>
    <row r="500" spans="1:8" s="118" customFormat="1" ht="15" customHeight="1" hidden="1">
      <c r="A500" s="138"/>
      <c r="B500" s="139"/>
      <c r="C500" s="140"/>
      <c r="D500" s="141"/>
      <c r="E500" s="142"/>
      <c r="F500" s="143"/>
      <c r="G500" s="143"/>
      <c r="H500" s="163"/>
    </row>
    <row r="501" spans="1:8" s="118" customFormat="1" ht="15" customHeight="1" hidden="1">
      <c r="A501" s="138"/>
      <c r="B501" s="139"/>
      <c r="C501" s="140"/>
      <c r="D501" s="141"/>
      <c r="E501" s="142"/>
      <c r="F501" s="143"/>
      <c r="G501" s="143"/>
      <c r="H501" s="163"/>
    </row>
    <row r="502" spans="1:8" s="118" customFormat="1" ht="15" customHeight="1" hidden="1">
      <c r="A502" s="138"/>
      <c r="B502" s="139"/>
      <c r="C502" s="140"/>
      <c r="D502" s="141"/>
      <c r="E502" s="142"/>
      <c r="F502" s="143"/>
      <c r="G502" s="143"/>
      <c r="H502" s="163"/>
    </row>
    <row r="503" spans="1:8" s="118" customFormat="1" ht="15" customHeight="1" hidden="1">
      <c r="A503" s="138"/>
      <c r="B503" s="139"/>
      <c r="C503" s="140"/>
      <c r="D503" s="141"/>
      <c r="E503" s="142"/>
      <c r="F503" s="143"/>
      <c r="G503" s="143"/>
      <c r="H503" s="163"/>
    </row>
    <row r="504" spans="1:8" s="118" customFormat="1" ht="15" customHeight="1">
      <c r="A504" s="138"/>
      <c r="B504" s="139"/>
      <c r="C504" s="140"/>
      <c r="D504" s="141"/>
      <c r="E504" s="142"/>
      <c r="F504" s="143"/>
      <c r="G504" s="143"/>
      <c r="H504" s="52"/>
    </row>
    <row r="505" spans="1:7" ht="12.75">
      <c r="A505" s="215" t="s">
        <v>416</v>
      </c>
      <c r="B505" s="215"/>
      <c r="C505" s="215"/>
      <c r="D505" s="215"/>
      <c r="E505" s="215"/>
      <c r="F505" s="215" t="s">
        <v>434</v>
      </c>
      <c r="G505" s="215"/>
    </row>
    <row r="506" spans="1:7" ht="12.75">
      <c r="A506" s="221" t="s">
        <v>463</v>
      </c>
      <c r="B506" s="218"/>
      <c r="C506" s="218"/>
      <c r="D506" s="218"/>
      <c r="E506" s="218"/>
      <c r="F506" s="218" t="s">
        <v>415</v>
      </c>
      <c r="G506" s="218"/>
    </row>
    <row r="507" spans="1:7" ht="12.75">
      <c r="A507" s="52"/>
      <c r="B507" s="52"/>
      <c r="C507" s="52"/>
      <c r="D507" s="52"/>
      <c r="E507" s="52"/>
      <c r="F507" s="52"/>
      <c r="G507" s="52"/>
    </row>
    <row r="508" spans="1:7" ht="12.75">
      <c r="A508" s="52"/>
      <c r="B508" s="52"/>
      <c r="C508" s="52"/>
      <c r="D508" s="52"/>
      <c r="E508" s="52"/>
      <c r="F508" s="52"/>
      <c r="G508" s="52"/>
    </row>
    <row r="509" spans="1:7" ht="12.75">
      <c r="A509" s="52"/>
      <c r="B509" s="52"/>
      <c r="C509" s="52"/>
      <c r="D509" s="52"/>
      <c r="E509" s="52"/>
      <c r="F509" s="52"/>
      <c r="G509" s="52"/>
    </row>
    <row r="510" spans="1:7" ht="12.75">
      <c r="A510" s="52"/>
      <c r="B510" s="52"/>
      <c r="C510" s="52"/>
      <c r="D510" s="52"/>
      <c r="E510" s="52"/>
      <c r="F510" s="52"/>
      <c r="G510" s="52"/>
    </row>
    <row r="511" spans="1:7" ht="12.75">
      <c r="A511" s="52"/>
      <c r="B511" s="52"/>
      <c r="C511" s="52"/>
      <c r="D511" s="52"/>
      <c r="E511" s="52"/>
      <c r="F511" s="52"/>
      <c r="G511" s="52"/>
    </row>
    <row r="512" spans="1:7" ht="12.75">
      <c r="A512" s="52"/>
      <c r="B512" s="52"/>
      <c r="C512" s="52"/>
      <c r="D512" s="52"/>
      <c r="E512" s="52"/>
      <c r="F512" s="52"/>
      <c r="G512" s="52"/>
    </row>
    <row r="513" spans="1:7" ht="12.75">
      <c r="A513" s="52"/>
      <c r="B513" s="52"/>
      <c r="C513" s="52"/>
      <c r="D513" s="52"/>
      <c r="E513" s="52"/>
      <c r="F513" s="52"/>
      <c r="G513" s="52"/>
    </row>
    <row r="514" spans="1:7" ht="12.75">
      <c r="A514" s="52"/>
      <c r="B514" s="52"/>
      <c r="C514" s="52"/>
      <c r="D514" s="52"/>
      <c r="E514" s="52"/>
      <c r="F514" s="52"/>
      <c r="G514" s="52"/>
    </row>
    <row r="515" spans="1:7" ht="12.75">
      <c r="A515" s="52"/>
      <c r="B515" s="52"/>
      <c r="C515" s="52"/>
      <c r="D515" s="52"/>
      <c r="E515" s="52"/>
      <c r="F515" s="52"/>
      <c r="G515" s="52"/>
    </row>
    <row r="516" spans="1:7" ht="12.75">
      <c r="A516" s="52"/>
      <c r="B516" s="52"/>
      <c r="C516" s="52"/>
      <c r="D516" s="52"/>
      <c r="E516" s="52"/>
      <c r="F516" s="52"/>
      <c r="G516" s="52"/>
    </row>
    <row r="517" spans="1:7" ht="12.75">
      <c r="A517" s="52"/>
      <c r="B517" s="52"/>
      <c r="C517" s="52"/>
      <c r="D517" s="52"/>
      <c r="E517" s="52"/>
      <c r="F517" s="52"/>
      <c r="G517" s="52"/>
    </row>
    <row r="518" spans="1:7" ht="12.75">
      <c r="A518" s="52"/>
      <c r="B518" s="52"/>
      <c r="C518" s="52"/>
      <c r="D518" s="52"/>
      <c r="E518" s="52"/>
      <c r="F518" s="52"/>
      <c r="G518" s="52"/>
    </row>
    <row r="519" spans="1:7" ht="12.75">
      <c r="A519" s="52"/>
      <c r="B519" s="52"/>
      <c r="C519" s="52"/>
      <c r="D519" s="52"/>
      <c r="E519" s="52"/>
      <c r="F519" s="52"/>
      <c r="G519" s="52"/>
    </row>
    <row r="520" spans="1:7" ht="12.75">
      <c r="A520" s="52"/>
      <c r="B520" s="52"/>
      <c r="C520" s="52"/>
      <c r="D520" s="52"/>
      <c r="E520" s="52"/>
      <c r="F520" s="52"/>
      <c r="G520" s="52"/>
    </row>
    <row r="521" spans="1:7" ht="12.75">
      <c r="A521" s="52"/>
      <c r="B521" s="52"/>
      <c r="C521" s="52"/>
      <c r="D521" s="52"/>
      <c r="E521" s="52"/>
      <c r="F521" s="52"/>
      <c r="G521" s="52"/>
    </row>
    <row r="522" spans="1:7" ht="12.75">
      <c r="A522" s="52"/>
      <c r="B522" s="52"/>
      <c r="C522" s="52"/>
      <c r="D522" s="52"/>
      <c r="E522" s="52"/>
      <c r="F522" s="52"/>
      <c r="G522" s="52"/>
    </row>
    <row r="523" spans="1:7" ht="12.75">
      <c r="A523" s="52"/>
      <c r="B523" s="52"/>
      <c r="C523" s="52"/>
      <c r="D523" s="52"/>
      <c r="E523" s="52"/>
      <c r="F523" s="52"/>
      <c r="G523" s="52"/>
    </row>
    <row r="524" spans="1:7" ht="12.75">
      <c r="A524" s="52"/>
      <c r="B524" s="52"/>
      <c r="C524" s="52"/>
      <c r="D524" s="52"/>
      <c r="E524" s="52"/>
      <c r="F524" s="52"/>
      <c r="G524" s="52"/>
    </row>
    <row r="525" spans="1:7" ht="12.75">
      <c r="A525" s="52"/>
      <c r="B525" s="52"/>
      <c r="C525" s="52"/>
      <c r="D525" s="52"/>
      <c r="E525" s="52"/>
      <c r="F525" s="52"/>
      <c r="G525" s="52"/>
    </row>
    <row r="526" spans="1:7" ht="12.75">
      <c r="A526" s="52"/>
      <c r="B526" s="52"/>
      <c r="C526" s="52"/>
      <c r="D526" s="52"/>
      <c r="E526" s="52"/>
      <c r="F526" s="52"/>
      <c r="G526" s="52"/>
    </row>
    <row r="527" spans="1:7" ht="12.75">
      <c r="A527" s="52"/>
      <c r="B527" s="52"/>
      <c r="C527" s="52"/>
      <c r="D527" s="52"/>
      <c r="E527" s="52"/>
      <c r="F527" s="52"/>
      <c r="G527" s="52"/>
    </row>
  </sheetData>
  <sheetProtection/>
  <mergeCells count="165">
    <mergeCell ref="B176:C176"/>
    <mergeCell ref="B157:C157"/>
    <mergeCell ref="B468:C468"/>
    <mergeCell ref="B472:C472"/>
    <mergeCell ref="B158:C158"/>
    <mergeCell ref="B156:C156"/>
    <mergeCell ref="B162:C162"/>
    <mergeCell ref="B351:C351"/>
    <mergeCell ref="B200:C200"/>
    <mergeCell ref="B196:C196"/>
    <mergeCell ref="B212:C212"/>
    <mergeCell ref="B146:C146"/>
    <mergeCell ref="B137:C137"/>
    <mergeCell ref="B163:C163"/>
    <mergeCell ref="B169:C169"/>
    <mergeCell ref="A171:C171"/>
    <mergeCell ref="B168:C168"/>
    <mergeCell ref="B167:C167"/>
    <mergeCell ref="B164:C164"/>
    <mergeCell ref="A148:C148"/>
    <mergeCell ref="B154:C154"/>
    <mergeCell ref="B41:C41"/>
    <mergeCell ref="B134:C134"/>
    <mergeCell ref="A109:C109"/>
    <mergeCell ref="A71:C71"/>
    <mergeCell ref="B85:C85"/>
    <mergeCell ref="B132:C132"/>
    <mergeCell ref="B133:C133"/>
    <mergeCell ref="B127:C127"/>
    <mergeCell ref="B114:C114"/>
    <mergeCell ref="F6:F7"/>
    <mergeCell ref="D6:D7"/>
    <mergeCell ref="E6:E7"/>
    <mergeCell ref="A6:C7"/>
    <mergeCell ref="A98:C98"/>
    <mergeCell ref="B153:C153"/>
    <mergeCell ref="B22:C22"/>
    <mergeCell ref="B56:C56"/>
    <mergeCell ref="B45:C45"/>
    <mergeCell ref="A40:C40"/>
    <mergeCell ref="A13:C13"/>
    <mergeCell ref="B42:C42"/>
    <mergeCell ref="A16:C16"/>
    <mergeCell ref="B110:C110"/>
    <mergeCell ref="B94:C94"/>
    <mergeCell ref="B106:C106"/>
    <mergeCell ref="A87:C87"/>
    <mergeCell ref="B92:C92"/>
    <mergeCell ref="B91:C91"/>
    <mergeCell ref="B90:C90"/>
    <mergeCell ref="B115:C115"/>
    <mergeCell ref="A51:C51"/>
    <mergeCell ref="B84:C84"/>
    <mergeCell ref="B135:C135"/>
    <mergeCell ref="B113:C113"/>
    <mergeCell ref="A121:C121"/>
    <mergeCell ref="B126:C126"/>
    <mergeCell ref="B172:C172"/>
    <mergeCell ref="B192:C192"/>
    <mergeCell ref="B184:C184"/>
    <mergeCell ref="B180:C180"/>
    <mergeCell ref="B188:C188"/>
    <mergeCell ref="B128:C128"/>
    <mergeCell ref="B141:C141"/>
    <mergeCell ref="B136:C136"/>
    <mergeCell ref="B147:C147"/>
    <mergeCell ref="B142:C142"/>
    <mergeCell ref="A229:C229"/>
    <mergeCell ref="B204:C204"/>
    <mergeCell ref="A237:C237"/>
    <mergeCell ref="A234:C234"/>
    <mergeCell ref="B208:C208"/>
    <mergeCell ref="A215:B215"/>
    <mergeCell ref="A216:C216"/>
    <mergeCell ref="B217:C217"/>
    <mergeCell ref="B221:C221"/>
    <mergeCell ref="B225:C225"/>
    <mergeCell ref="A271:C271"/>
    <mergeCell ref="B276:C276"/>
    <mergeCell ref="A291:C291"/>
    <mergeCell ref="B304:C304"/>
    <mergeCell ref="B243:C243"/>
    <mergeCell ref="B262:C262"/>
    <mergeCell ref="A261:C261"/>
    <mergeCell ref="B263:C263"/>
    <mergeCell ref="B265:C265"/>
    <mergeCell ref="B264:C264"/>
    <mergeCell ref="A316:C316"/>
    <mergeCell ref="A328:C328"/>
    <mergeCell ref="A319:C319"/>
    <mergeCell ref="B320:C320"/>
    <mergeCell ref="B343:C343"/>
    <mergeCell ref="B305:C305"/>
    <mergeCell ref="A307:C307"/>
    <mergeCell ref="B310:C310"/>
    <mergeCell ref="B311:C311"/>
    <mergeCell ref="B312:C312"/>
    <mergeCell ref="B347:C347"/>
    <mergeCell ref="A360:C360"/>
    <mergeCell ref="A365:C365"/>
    <mergeCell ref="B366:C366"/>
    <mergeCell ref="B348:C348"/>
    <mergeCell ref="B334:C334"/>
    <mergeCell ref="B337:C337"/>
    <mergeCell ref="B338:C338"/>
    <mergeCell ref="B342:C342"/>
    <mergeCell ref="B350:C350"/>
    <mergeCell ref="B395:C395"/>
    <mergeCell ref="B396:C396"/>
    <mergeCell ref="B397:C397"/>
    <mergeCell ref="B401:C401"/>
    <mergeCell ref="A382:C382"/>
    <mergeCell ref="A383:C383"/>
    <mergeCell ref="B384:C384"/>
    <mergeCell ref="B385:C385"/>
    <mergeCell ref="A506:E506"/>
    <mergeCell ref="B459:C459"/>
    <mergeCell ref="B455:C455"/>
    <mergeCell ref="B411:C411"/>
    <mergeCell ref="B419:C419"/>
    <mergeCell ref="B416:C416"/>
    <mergeCell ref="A418:C418"/>
    <mergeCell ref="B417:C417"/>
    <mergeCell ref="A463:C463"/>
    <mergeCell ref="B464:C464"/>
    <mergeCell ref="F506:G506"/>
    <mergeCell ref="B423:C423"/>
    <mergeCell ref="B435:C435"/>
    <mergeCell ref="B427:C427"/>
    <mergeCell ref="B431:C431"/>
    <mergeCell ref="B451:C451"/>
    <mergeCell ref="B443:C443"/>
    <mergeCell ref="B439:C439"/>
    <mergeCell ref="B447:C447"/>
    <mergeCell ref="A505:E505"/>
    <mergeCell ref="G6:G7"/>
    <mergeCell ref="F505:G505"/>
    <mergeCell ref="B415:C415"/>
    <mergeCell ref="B410:C410"/>
    <mergeCell ref="B406:C406"/>
    <mergeCell ref="B405:C405"/>
    <mergeCell ref="B403:C403"/>
    <mergeCell ref="B372:C372"/>
    <mergeCell ref="B404:C404"/>
    <mergeCell ref="A390:C390"/>
    <mergeCell ref="H6:H7"/>
    <mergeCell ref="A3:H3"/>
    <mergeCell ref="A4:H4"/>
    <mergeCell ref="F2:G2"/>
    <mergeCell ref="B386:C386"/>
    <mergeCell ref="B371:C371"/>
    <mergeCell ref="B116:C116"/>
    <mergeCell ref="B93:C93"/>
    <mergeCell ref="B349:C349"/>
    <mergeCell ref="B170:C170"/>
    <mergeCell ref="B339:C339"/>
    <mergeCell ref="B335:C335"/>
    <mergeCell ref="B159:C159"/>
    <mergeCell ref="B155:C155"/>
    <mergeCell ref="B488:H488"/>
    <mergeCell ref="B489:H489"/>
    <mergeCell ref="B346:C346"/>
    <mergeCell ref="A369:C369"/>
    <mergeCell ref="B370:C370"/>
    <mergeCell ref="B402:C402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65" r:id="rId2"/>
  <headerFooter alignWithMargins="0">
    <oddFooter>&amp;R&amp;P</oddFooter>
  </headerFooter>
  <rowBreaks count="8" manualBreakCount="8">
    <brk id="79" max="7" man="1"/>
    <brk id="122" max="7" man="1"/>
    <brk id="179" max="7" man="1"/>
    <brk id="228" max="7" man="1"/>
    <brk id="299" max="7" man="1"/>
    <brk id="336" max="7" man="1"/>
    <brk id="931" max="9" man="1"/>
    <brk id="97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2020-10-12T06:38:45Z</cp:lastPrinted>
  <dcterms:created xsi:type="dcterms:W3CDTF">2011-03-11T08:50:16Z</dcterms:created>
  <dcterms:modified xsi:type="dcterms:W3CDTF">2020-10-12T07:07:04Z</dcterms:modified>
  <cp:category/>
  <cp:version/>
  <cp:contentType/>
  <cp:contentStatus/>
</cp:coreProperties>
</file>