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nexa I" sheetId="1" r:id="rId1"/>
    <sheet name="Anexa II" sheetId="2" r:id="rId2"/>
    <sheet name="Anexa III" sheetId="3" r:id="rId3"/>
    <sheet name="Anexa IV" sheetId="4" r:id="rId4"/>
    <sheet name="Anexa V" sheetId="5" r:id="rId5"/>
    <sheet name="Anexa VI" sheetId="6" r:id="rId6"/>
  </sheets>
  <definedNames/>
  <calcPr fullCalcOnLoad="1"/>
</workbook>
</file>

<file path=xl/sharedStrings.xml><?xml version="1.0" encoding="utf-8"?>
<sst xmlns="http://schemas.openxmlformats.org/spreadsheetml/2006/main" count="253" uniqueCount="99">
  <si>
    <t>Indicatori</t>
  </si>
  <si>
    <t>Finanţare de bază</t>
  </si>
  <si>
    <t>Finanţare complementară</t>
  </si>
  <si>
    <t>Total</t>
  </si>
  <si>
    <t>I CHELTUIELI DE PERSONAL din care</t>
  </si>
  <si>
    <t>II BUNURI ŞI SERVICII din care</t>
  </si>
  <si>
    <t>1. Cost/elev/preşcolar/an -  finanţare din sume defalcate din taxa pe valoare adăugată</t>
  </si>
  <si>
    <t>2. Sume alocate din bugetul local</t>
  </si>
  <si>
    <t>III BURSE - sume alocate din bugetul local</t>
  </si>
  <si>
    <t>TOTAL SECŢIUNE DE FUNCŢIONARE</t>
  </si>
  <si>
    <t xml:space="preserve">FINANŢAREA UNITĂŢILOR DE ÎNVĂŢĂMÂNT PREUNIVERSITAR DE STAT </t>
  </si>
  <si>
    <t>Ordonator principal de credite,</t>
  </si>
  <si>
    <t>Director executiv,</t>
  </si>
  <si>
    <t>Ec. Lucia Ursu</t>
  </si>
  <si>
    <t>Şef birou,</t>
  </si>
  <si>
    <t>Ec. Marinescu Anca</t>
  </si>
  <si>
    <t>Nr. Crt.</t>
  </si>
  <si>
    <t>Unitate de invăţământ preuniversitar de stat</t>
  </si>
  <si>
    <t>Liceul Teologic Reformat</t>
  </si>
  <si>
    <t>TOTAL</t>
  </si>
  <si>
    <t>Grădiniţa cu Program Prelungit "Draga Mea"</t>
  </si>
  <si>
    <t>Grădiniţa cu Program Prelungit Nr. 5</t>
  </si>
  <si>
    <t>Grădiniţa cu Program PrelungitNr.6</t>
  </si>
  <si>
    <t>Grădiniţa cu Program PrelungitNr.7</t>
  </si>
  <si>
    <t>Grădiniţa cu Program Prelungit Nr. 9</t>
  </si>
  <si>
    <t>Grădiniţa cu Program Prelungit Nr. 11</t>
  </si>
  <si>
    <t>Grădiniţa cu Program Prelungit Nr. 13</t>
  </si>
  <si>
    <t>Grădiniţa cu Program Prelungit Nr. 33</t>
  </si>
  <si>
    <t>Grădiniţa cu Program Prelungit "Guliver"</t>
  </si>
  <si>
    <t>Grădiniţa cu Program Prelungit "Voinicelul"</t>
  </si>
  <si>
    <t>Grădiniţa cu Program Prelungit "14 Mai"</t>
  </si>
  <si>
    <t>Şcoala Gimnazială "Grigore Moisil"</t>
  </si>
  <si>
    <t>Şcoala Gimnazială "Constantin Brâncoveanu"</t>
  </si>
  <si>
    <t>Şcoala Gimnazială "Mircea Eliade"</t>
  </si>
  <si>
    <t>Şcoala Gimnazială "Octavian Goga"</t>
  </si>
  <si>
    <t>Şcoala Gimnazială "Ion Creangă"</t>
  </si>
  <si>
    <t>Şcoala Gimnazială "Avram Iancu"</t>
  </si>
  <si>
    <t>Şcoala Gimnazială "Lucian Blaga"</t>
  </si>
  <si>
    <t>Şcoala Gimnazială "Vasile Lucaciu"</t>
  </si>
  <si>
    <t>Colegiul Naţional "Mihai Eminescu"</t>
  </si>
  <si>
    <t>Colegiul Naţional "Ioan Slavici"</t>
  </si>
  <si>
    <t>Colegiul Naţional "D-na Stanca"</t>
  </si>
  <si>
    <t>Liceul Teologic Ortodox N Steinhardt</t>
  </si>
  <si>
    <t>Liceul Teoretic German "Johan Ettinger"</t>
  </si>
  <si>
    <t>Liceul cu Program Sportiv</t>
  </si>
  <si>
    <t>Colegiul Economic "Gheorghe Dragoş"</t>
  </si>
  <si>
    <t>Liceul Tehnologic de Industrie Alimentară "George Emil Palade"</t>
  </si>
  <si>
    <t>Grădiniţa cu Program Prelungit "Dumbrava Minunată"</t>
  </si>
  <si>
    <t>FINANŢARE DE BAZĂ - BUNURI ŞI SERVICII</t>
  </si>
  <si>
    <t>Primăria municipiului Satu Mare</t>
  </si>
  <si>
    <t>FINANŢARE COMPLEMENTARĂ - BUNURI ŞI SERVICII</t>
  </si>
  <si>
    <t>Șef birou</t>
  </si>
  <si>
    <t>ec. Marinescu Anca</t>
  </si>
  <si>
    <t>IV ASISTENȚĂ SOCIALĂ</t>
  </si>
  <si>
    <t>Kereskényi Gábor</t>
  </si>
  <si>
    <t>Sume alocate pentru plata drepturilor copiilor cu cerinte educaționale speciale integrați în învățământul de masă potrivit prevederilor art. 51 alin.2 din L nr. 1/2011 CES</t>
  </si>
  <si>
    <t>Sume alocate pentru plata stimulentelor educaționale acordate copiilor din familii defavorizate în scopul stimulării participării în învățământul preșcolar L 248/2015</t>
  </si>
  <si>
    <t>FINANŢARE COMPLEMENTARĂ - BURSE</t>
  </si>
  <si>
    <t>Primaria Satu Mare</t>
  </si>
  <si>
    <t>FINANŢARE COPII CU CERINȚE EDUCAȚIONALE SPECIALE</t>
  </si>
  <si>
    <t>Primaria municipiului Satu Mare</t>
  </si>
  <si>
    <t>Liceul Teoretic ”George Pop de Băsești”</t>
  </si>
  <si>
    <t xml:space="preserve"> CHELTUIELI DE PERSONAL</t>
  </si>
  <si>
    <t>1. Cheltuieli de personal stabilite pe baza costului/elev/preşcolar/an - finanţare din sume defalcate din taxa pe valoare adăugată pentru învățământul general obligatoriu particular și confesional acreditat</t>
  </si>
  <si>
    <t>Cost standard per elev pentru învățământul general obligatoriu particular și confesional acreditat</t>
  </si>
  <si>
    <t>Sume finanțate din bugetul local</t>
  </si>
  <si>
    <t>Finanţare copii cu cerinte educationale speciale</t>
  </si>
  <si>
    <t>Şcoala Gimnazială "Rákóczi Ferenc"</t>
  </si>
  <si>
    <t xml:space="preserve">Şcoala Gimnazială "Rákóczi Ferenc" </t>
  </si>
  <si>
    <t>Liceul de arte Aurel Popp</t>
  </si>
  <si>
    <t>Liceul Tehnologic " Ion I C Brătianu"</t>
  </si>
  <si>
    <t>Liceul Tehnologic "Unio - Traian Vuia"</t>
  </si>
  <si>
    <t>Liceul Tehnologic "Elisa Zamfirescu"</t>
  </si>
  <si>
    <t>Liceul Tehnologic "C-tin Brâncuşi"</t>
  </si>
  <si>
    <t>Liceul Tehnologic "Ion I C Brătianu"</t>
  </si>
  <si>
    <t>Unitate de invăţământ preuniversitar de stat/particular acreditat</t>
  </si>
  <si>
    <t>Grădiniţa cu Program Prelungit Nr.7</t>
  </si>
  <si>
    <t>Grădiniţa cu Program Prelungit Nr.6</t>
  </si>
  <si>
    <t>Anexa 9.2</t>
  </si>
  <si>
    <t>Total 2022</t>
  </si>
  <si>
    <t>Direcţia Municipală Creşe</t>
  </si>
  <si>
    <t>Anexa 9.3</t>
  </si>
  <si>
    <t>Buget 2022</t>
  </si>
  <si>
    <t>Cost/elev/preşcolar/an 2022</t>
  </si>
  <si>
    <t>Cost/elev/preşcolar/an 2022 pentru învățământul particular</t>
  </si>
  <si>
    <t>Anexa 9.4</t>
  </si>
  <si>
    <t>ANUL 2022</t>
  </si>
  <si>
    <t>3.Cheltuieli de personal Direcţia Municipală Creşe</t>
  </si>
  <si>
    <t>4. Sume alocate din bugetul local Direcţia Municipală Creşe</t>
  </si>
  <si>
    <t>5 Fond Handicap Direcţia Municipală Creşe</t>
  </si>
  <si>
    <t>2. Cheltuieli cu bunuri şi servicii stabilite pe baza costului/elev/preşcolar/an - finanţare din sume defalcate din taxa pe valoare adăugată pentru învățământul general obligatoriu particular și confesional acreditat</t>
  </si>
  <si>
    <t>3. Finanţarea drepturilor copiilor cu cerinţe educaţionale speciale întegraţi în învăţământul de masă particular CES</t>
  </si>
  <si>
    <t>Cheltuieli Direcţia Municipală Creşe</t>
  </si>
  <si>
    <t>Anexa 9.1</t>
  </si>
  <si>
    <t>Anexa 9.5</t>
  </si>
  <si>
    <t>Anexa 9.6</t>
  </si>
  <si>
    <t>Şcoala Gimnazială "Bălcescu Petöfi"</t>
  </si>
  <si>
    <t>Colegiul Naţional "Kölcsey Ferenc"</t>
  </si>
  <si>
    <t>Liceul Teologic Romano - Catolic "Hám János"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</si>
</sst>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 quotePrefix="1">
      <alignment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" fontId="3" fillId="0" borderId="0" xfId="0" applyNumberFormat="1" applyFont="1" applyAlignment="1">
      <alignment/>
    </xf>
    <xf numFmtId="4" fontId="2" fillId="0" borderId="10" xfId="0" applyNumberFormat="1" applyFont="1" applyBorder="1" applyAlignment="1" quotePrefix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4" fontId="2" fillId="0" borderId="10" xfId="0" applyNumberFormat="1" applyFont="1" applyBorder="1" applyAlignment="1" quotePrefix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4">
      <selection activeCell="C19" activeCellId="1" sqref="C19"/>
    </sheetView>
  </sheetViews>
  <sheetFormatPr defaultColWidth="9.140625" defaultRowHeight="12.75"/>
  <cols>
    <col min="1" max="1" width="50.8515625" style="1" bestFit="1" customWidth="1"/>
    <col min="2" max="2" width="18.140625" style="2" bestFit="1" customWidth="1"/>
    <col min="3" max="3" width="25.8515625" style="2" bestFit="1" customWidth="1"/>
    <col min="4" max="4" width="15.421875" style="2" bestFit="1" customWidth="1"/>
    <col min="5" max="16384" width="9.140625" style="1" customWidth="1"/>
  </cols>
  <sheetData>
    <row r="1" ht="15.75">
      <c r="E1" s="2" t="s">
        <v>93</v>
      </c>
    </row>
    <row r="4" spans="1:4" ht="15.75">
      <c r="A4" s="30" t="s">
        <v>10</v>
      </c>
      <c r="B4" s="30"/>
      <c r="C4" s="30"/>
      <c r="D4" s="30"/>
    </row>
    <row r="5" spans="1:4" ht="15.75">
      <c r="A5" s="30" t="s">
        <v>86</v>
      </c>
      <c r="B5" s="30"/>
      <c r="C5" s="30"/>
      <c r="D5" s="30"/>
    </row>
    <row r="6" spans="1:4" ht="15.75">
      <c r="A6" s="12"/>
      <c r="B6" s="12"/>
      <c r="C6" s="12"/>
      <c r="D6" s="12"/>
    </row>
    <row r="8" spans="1:4" ht="15.75">
      <c r="A8" s="4" t="s">
        <v>0</v>
      </c>
      <c r="B8" s="5" t="s">
        <v>1</v>
      </c>
      <c r="C8" s="5" t="s">
        <v>2</v>
      </c>
      <c r="D8" s="5" t="s">
        <v>3</v>
      </c>
    </row>
    <row r="9" spans="1:4" s="3" customFormat="1" ht="15.75">
      <c r="A9" s="6" t="s">
        <v>4</v>
      </c>
      <c r="B9" s="7">
        <f>B10+B11+B12</f>
        <v>496000</v>
      </c>
      <c r="C9" s="7">
        <f>C10+C11+C12</f>
        <v>0</v>
      </c>
      <c r="D9" s="7">
        <f>D10+D11+D12</f>
        <v>496000</v>
      </c>
    </row>
    <row r="10" spans="1:4" ht="63">
      <c r="A10" s="9" t="s">
        <v>63</v>
      </c>
      <c r="B10" s="10">
        <f>'Anexa II'!D10</f>
        <v>423000</v>
      </c>
      <c r="C10" s="10">
        <v>0</v>
      </c>
      <c r="D10" s="10">
        <f>B10+C10</f>
        <v>423000</v>
      </c>
    </row>
    <row r="11" spans="1:4" ht="63">
      <c r="A11" s="9" t="s">
        <v>90</v>
      </c>
      <c r="B11" s="27">
        <f>'Anexa III'!E49</f>
        <v>67000</v>
      </c>
      <c r="C11" s="10"/>
      <c r="D11" s="10">
        <f>B11+C11</f>
        <v>67000</v>
      </c>
    </row>
    <row r="12" spans="1:4" ht="31.5">
      <c r="A12" s="9" t="s">
        <v>91</v>
      </c>
      <c r="B12" s="27">
        <v>6000</v>
      </c>
      <c r="C12" s="10"/>
      <c r="D12" s="10">
        <f>B12+C12</f>
        <v>6000</v>
      </c>
    </row>
    <row r="13" spans="1:4" s="3" customFormat="1" ht="15.75">
      <c r="A13" s="6" t="s">
        <v>5</v>
      </c>
      <c r="B13" s="8">
        <f>B14+B15</f>
        <v>11470000</v>
      </c>
      <c r="C13" s="8">
        <f>C14+C15</f>
        <v>15085631</v>
      </c>
      <c r="D13" s="8">
        <f>D14+D15</f>
        <v>26555631</v>
      </c>
    </row>
    <row r="14" spans="1:4" ht="31.5">
      <c r="A14" s="9" t="s">
        <v>6</v>
      </c>
      <c r="B14" s="10">
        <f>'Anexa III'!D50</f>
        <v>11470000</v>
      </c>
      <c r="C14" s="10"/>
      <c r="D14" s="10">
        <f>B14+C14</f>
        <v>11470000</v>
      </c>
    </row>
    <row r="15" spans="1:4" ht="15.75">
      <c r="A15" s="11" t="s">
        <v>7</v>
      </c>
      <c r="B15" s="10"/>
      <c r="C15" s="10">
        <f>'Anexa IV'!C45-'Anexa IV'!C44</f>
        <v>15085631</v>
      </c>
      <c r="D15" s="10">
        <f>'Anexa IV'!C45-'Anexa IV'!C44</f>
        <v>15085631</v>
      </c>
    </row>
    <row r="16" spans="1:4" s="3" customFormat="1" ht="15.75">
      <c r="A16" s="6" t="s">
        <v>92</v>
      </c>
      <c r="B16" s="8">
        <f>B17+B18+B19</f>
        <v>0</v>
      </c>
      <c r="C16" s="8">
        <f>C17+C18+C19</f>
        <v>3370000</v>
      </c>
      <c r="D16" s="8">
        <f>D17+D18+D19</f>
        <v>3370000</v>
      </c>
    </row>
    <row r="17" spans="1:4" ht="15.75">
      <c r="A17" s="11" t="s">
        <v>87</v>
      </c>
      <c r="B17" s="10"/>
      <c r="C17" s="23">
        <f>'Anexa II'!E11</f>
        <v>2250000</v>
      </c>
      <c r="D17" s="10">
        <f>B17+C17</f>
        <v>2250000</v>
      </c>
    </row>
    <row r="18" spans="1:4" ht="15.75">
      <c r="A18" s="11" t="s">
        <v>88</v>
      </c>
      <c r="B18" s="10"/>
      <c r="C18" s="10">
        <f>'Anexa IV'!C44</f>
        <v>1050000</v>
      </c>
      <c r="D18" s="10">
        <f>B18+C18</f>
        <v>1050000</v>
      </c>
    </row>
    <row r="19" spans="1:4" ht="15.75">
      <c r="A19" s="11" t="s">
        <v>89</v>
      </c>
      <c r="B19" s="10"/>
      <c r="C19" s="10">
        <v>70000</v>
      </c>
      <c r="D19" s="10">
        <f>B19+C19</f>
        <v>70000</v>
      </c>
    </row>
    <row r="20" spans="1:4" s="3" customFormat="1" ht="15.75">
      <c r="A20" s="6" t="s">
        <v>8</v>
      </c>
      <c r="B20" s="8"/>
      <c r="C20" s="8">
        <f>'Anexa VI'!C44</f>
        <v>7733000</v>
      </c>
      <c r="D20" s="8">
        <f>C20+B20</f>
        <v>7733000</v>
      </c>
    </row>
    <row r="21" spans="1:4" s="3" customFormat="1" ht="15.75">
      <c r="A21" s="6" t="s">
        <v>53</v>
      </c>
      <c r="B21" s="8">
        <f>B22+B23</f>
        <v>0</v>
      </c>
      <c r="C21" s="8">
        <f>C22+C23</f>
        <v>1099000</v>
      </c>
      <c r="D21" s="8">
        <f>D22+D23</f>
        <v>1099000</v>
      </c>
    </row>
    <row r="22" spans="1:4" s="3" customFormat="1" ht="63">
      <c r="A22" s="21" t="s">
        <v>56</v>
      </c>
      <c r="B22" s="8"/>
      <c r="C22" s="10">
        <v>30000</v>
      </c>
      <c r="D22" s="8">
        <f>B22+C22</f>
        <v>30000</v>
      </c>
    </row>
    <row r="23" spans="1:4" s="3" customFormat="1" ht="47.25">
      <c r="A23" s="21" t="s">
        <v>55</v>
      </c>
      <c r="B23" s="8"/>
      <c r="C23" s="10">
        <f>'Anexa V'!C44</f>
        <v>1069000</v>
      </c>
      <c r="D23" s="8">
        <f>B23+C23</f>
        <v>1069000</v>
      </c>
    </row>
    <row r="24" spans="1:4" s="3" customFormat="1" ht="15.75">
      <c r="A24" s="6" t="s">
        <v>9</v>
      </c>
      <c r="B24" s="8">
        <f>B21+B20+B16+B13+B9</f>
        <v>11966000</v>
      </c>
      <c r="C24" s="8">
        <f>C21+C20+C16+C13+C9</f>
        <v>27287631</v>
      </c>
      <c r="D24" s="8">
        <f>D21+D20+D16+D13+D9</f>
        <v>39253631</v>
      </c>
    </row>
    <row r="25" spans="1:4" s="3" customFormat="1" ht="15.75">
      <c r="A25" s="14"/>
      <c r="B25" s="15"/>
      <c r="C25" s="15"/>
      <c r="D25" s="15"/>
    </row>
    <row r="26" spans="1:4" s="3" customFormat="1" ht="15.75">
      <c r="A26" s="14"/>
      <c r="B26" s="15"/>
      <c r="C26" s="15"/>
      <c r="D26" s="15"/>
    </row>
    <row r="28" spans="1:6" ht="15.75">
      <c r="A28" s="12" t="s">
        <v>11</v>
      </c>
      <c r="B28" s="13" t="s">
        <v>12</v>
      </c>
      <c r="C28" s="31" t="s">
        <v>14</v>
      </c>
      <c r="D28" s="31"/>
      <c r="E28" s="31"/>
      <c r="F28" s="31"/>
    </row>
    <row r="29" spans="1:6" ht="15.75">
      <c r="A29" s="12" t="s">
        <v>54</v>
      </c>
      <c r="B29" s="13" t="s">
        <v>13</v>
      </c>
      <c r="C29" s="31" t="s">
        <v>15</v>
      </c>
      <c r="D29" s="31"/>
      <c r="E29" s="31"/>
      <c r="F29" s="31"/>
    </row>
  </sheetData>
  <sheetProtection/>
  <mergeCells count="4">
    <mergeCell ref="A4:D4"/>
    <mergeCell ref="A5:D5"/>
    <mergeCell ref="C28:F28"/>
    <mergeCell ref="C29:F29"/>
  </mergeCells>
  <printOptions/>
  <pageMargins left="0.75" right="0.75" top="0.35" bottom="0.29" header="0.33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40.00390625" style="2" customWidth="1"/>
    <col min="4" max="4" width="16.57421875" style="2" bestFit="1" customWidth="1"/>
    <col min="5" max="5" width="13.140625" style="2" bestFit="1" customWidth="1"/>
    <col min="6" max="16384" width="9.140625" style="1" customWidth="1"/>
  </cols>
  <sheetData>
    <row r="1" ht="15.75">
      <c r="E1" s="13" t="s">
        <v>78</v>
      </c>
    </row>
    <row r="6" spans="1:4" ht="15.75">
      <c r="A6" s="30" t="s">
        <v>62</v>
      </c>
      <c r="B6" s="30"/>
      <c r="C6" s="30"/>
      <c r="D6" s="30"/>
    </row>
    <row r="9" spans="1:5" ht="126">
      <c r="A9" s="16" t="s">
        <v>16</v>
      </c>
      <c r="B9" s="16" t="s">
        <v>17</v>
      </c>
      <c r="C9" s="17" t="s">
        <v>79</v>
      </c>
      <c r="D9" s="17" t="s">
        <v>64</v>
      </c>
      <c r="E9" s="17" t="s">
        <v>65</v>
      </c>
    </row>
    <row r="10" spans="1:5" ht="15.75">
      <c r="A10" s="18">
        <v>1</v>
      </c>
      <c r="B10" s="11" t="s">
        <v>61</v>
      </c>
      <c r="C10" s="10">
        <f>D10+E10</f>
        <v>423000</v>
      </c>
      <c r="D10" s="10">
        <f>421000+2000</f>
        <v>423000</v>
      </c>
      <c r="E10" s="10"/>
    </row>
    <row r="11" spans="1:5" ht="15.75">
      <c r="A11" s="18">
        <v>2</v>
      </c>
      <c r="B11" s="11" t="s">
        <v>80</v>
      </c>
      <c r="C11" s="10">
        <f>D11+E11</f>
        <v>2250000</v>
      </c>
      <c r="D11" s="10"/>
      <c r="E11" s="10">
        <f>3850000-1600000</f>
        <v>2250000</v>
      </c>
    </row>
    <row r="12" spans="1:5" s="3" customFormat="1" ht="15.75">
      <c r="A12" s="6"/>
      <c r="B12" s="6" t="s">
        <v>19</v>
      </c>
      <c r="C12" s="8">
        <f>SUM(C10:C11)</f>
        <v>2673000</v>
      </c>
      <c r="D12" s="8">
        <f>SUM(D10:D11)</f>
        <v>423000</v>
      </c>
      <c r="E12" s="8">
        <f>SUM(E10:E11)</f>
        <v>2250000</v>
      </c>
    </row>
    <row r="13" spans="1:5" s="3" customFormat="1" ht="15.75">
      <c r="A13" s="14"/>
      <c r="B13" s="14"/>
      <c r="C13" s="15"/>
      <c r="D13" s="15"/>
      <c r="E13" s="22"/>
    </row>
    <row r="14" spans="1:5" s="3" customFormat="1" ht="15.75">
      <c r="A14" s="14"/>
      <c r="B14" s="14"/>
      <c r="C14" s="15"/>
      <c r="D14" s="15"/>
      <c r="E14" s="22"/>
    </row>
    <row r="16" spans="2:5" ht="15.75">
      <c r="B16" s="12" t="s">
        <v>11</v>
      </c>
      <c r="C16" s="13" t="s">
        <v>12</v>
      </c>
      <c r="D16" s="31" t="s">
        <v>14</v>
      </c>
      <c r="E16" s="31"/>
    </row>
    <row r="17" spans="2:5" ht="15.75">
      <c r="B17" s="12" t="s">
        <v>54</v>
      </c>
      <c r="C17" s="13" t="s">
        <v>13</v>
      </c>
      <c r="D17" s="31" t="s">
        <v>15</v>
      </c>
      <c r="E17" s="31"/>
    </row>
  </sheetData>
  <sheetProtection/>
  <mergeCells count="3">
    <mergeCell ref="A6:D6"/>
    <mergeCell ref="D16:E16"/>
    <mergeCell ref="D17:E17"/>
  </mergeCells>
  <printOptions/>
  <pageMargins left="0.2" right="0.19" top="0.17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pane xSplit="2" ySplit="9" topLeftCell="C3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50" sqref="D50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18.421875" style="2" customWidth="1"/>
    <col min="4" max="4" width="23.421875" style="2" customWidth="1"/>
    <col min="5" max="5" width="14.7109375" style="1" customWidth="1"/>
    <col min="6" max="16384" width="9.140625" style="1" customWidth="1"/>
  </cols>
  <sheetData>
    <row r="1" spans="4:5" ht="15.75">
      <c r="D1" s="31" t="s">
        <v>81</v>
      </c>
      <c r="E1" s="31"/>
    </row>
    <row r="5" spans="1:5" ht="15.75">
      <c r="A5" s="30" t="s">
        <v>48</v>
      </c>
      <c r="B5" s="30"/>
      <c r="C5" s="30"/>
      <c r="D5" s="30"/>
      <c r="E5" s="30"/>
    </row>
    <row r="6" spans="1:4" ht="15.75">
      <c r="A6" s="12"/>
      <c r="B6" s="12"/>
      <c r="C6" s="12"/>
      <c r="D6" s="12"/>
    </row>
    <row r="7" spans="1:4" ht="15.75">
      <c r="A7" s="12"/>
      <c r="B7" s="12"/>
      <c r="C7" s="12"/>
      <c r="D7" s="12"/>
    </row>
    <row r="8" spans="1:4" ht="15.75">
      <c r="A8" s="12"/>
      <c r="B8" s="12"/>
      <c r="C8" s="12"/>
      <c r="D8" s="12"/>
    </row>
    <row r="9" spans="1:5" ht="78.75">
      <c r="A9" s="16" t="s">
        <v>16</v>
      </c>
      <c r="B9" s="16" t="s">
        <v>75</v>
      </c>
      <c r="C9" s="20" t="s">
        <v>82</v>
      </c>
      <c r="D9" s="17" t="s">
        <v>83</v>
      </c>
      <c r="E9" s="17" t="s">
        <v>84</v>
      </c>
    </row>
    <row r="10" spans="1:5" ht="15.75">
      <c r="A10" s="18">
        <v>1</v>
      </c>
      <c r="B10" s="11" t="s">
        <v>20</v>
      </c>
      <c r="C10" s="10">
        <f aca="true" t="shared" si="0" ref="C10:C22">D10</f>
        <v>120274</v>
      </c>
      <c r="D10" s="10">
        <f>89057+31217</f>
        <v>120274</v>
      </c>
      <c r="E10" s="11"/>
    </row>
    <row r="11" spans="1:5" ht="31.5">
      <c r="A11" s="18">
        <v>2</v>
      </c>
      <c r="B11" s="9" t="s">
        <v>47</v>
      </c>
      <c r="C11" s="10">
        <f t="shared" si="0"/>
        <v>156116</v>
      </c>
      <c r="D11" s="10">
        <f>134816+21300</f>
        <v>156116</v>
      </c>
      <c r="E11" s="11"/>
    </row>
    <row r="12" spans="1:5" ht="15.75">
      <c r="A12" s="18">
        <v>4</v>
      </c>
      <c r="B12" s="11" t="s">
        <v>21</v>
      </c>
      <c r="C12" s="10">
        <f t="shared" si="0"/>
        <v>118358</v>
      </c>
      <c r="D12" s="10">
        <f>101358+17000</f>
        <v>118358</v>
      </c>
      <c r="E12" s="11"/>
    </row>
    <row r="13" spans="1:5" ht="15.75">
      <c r="A13" s="18">
        <v>5</v>
      </c>
      <c r="B13" s="11" t="s">
        <v>22</v>
      </c>
      <c r="C13" s="10">
        <f t="shared" si="0"/>
        <v>118087</v>
      </c>
      <c r="D13" s="10">
        <v>118087</v>
      </c>
      <c r="E13" s="11"/>
    </row>
    <row r="14" spans="1:5" ht="15.75">
      <c r="A14" s="18">
        <v>6</v>
      </c>
      <c r="B14" s="11" t="s">
        <v>23</v>
      </c>
      <c r="C14" s="10">
        <f t="shared" si="0"/>
        <v>111073</v>
      </c>
      <c r="D14" s="10">
        <f>101850+9223</f>
        <v>111073</v>
      </c>
      <c r="E14" s="11"/>
    </row>
    <row r="15" spans="1:5" ht="15.75">
      <c r="A15" s="18">
        <v>7</v>
      </c>
      <c r="B15" s="11" t="s">
        <v>24</v>
      </c>
      <c r="C15" s="10">
        <f t="shared" si="0"/>
        <v>129895</v>
      </c>
      <c r="D15" s="10">
        <v>129895</v>
      </c>
      <c r="E15" s="11"/>
    </row>
    <row r="16" spans="1:5" ht="15.75">
      <c r="A16" s="18">
        <v>8</v>
      </c>
      <c r="B16" s="11" t="s">
        <v>28</v>
      </c>
      <c r="C16" s="10">
        <f t="shared" si="0"/>
        <v>89424</v>
      </c>
      <c r="D16" s="10">
        <f>86105+3319</f>
        <v>89424</v>
      </c>
      <c r="E16" s="11"/>
    </row>
    <row r="17" spans="1:5" ht="15.75">
      <c r="A17" s="18">
        <v>9</v>
      </c>
      <c r="B17" s="11" t="s">
        <v>25</v>
      </c>
      <c r="C17" s="10">
        <f t="shared" si="0"/>
        <v>160059</v>
      </c>
      <c r="D17" s="10">
        <v>160059</v>
      </c>
      <c r="E17" s="11"/>
    </row>
    <row r="18" spans="1:5" ht="15.75">
      <c r="A18" s="18">
        <v>10</v>
      </c>
      <c r="B18" s="11" t="s">
        <v>26</v>
      </c>
      <c r="C18" s="10">
        <f t="shared" si="0"/>
        <v>111978</v>
      </c>
      <c r="D18" s="10">
        <f>88565+23413</f>
        <v>111978</v>
      </c>
      <c r="E18" s="11"/>
    </row>
    <row r="19" spans="1:5" ht="15.75">
      <c r="A19" s="18">
        <v>11</v>
      </c>
      <c r="B19" s="11" t="s">
        <v>29</v>
      </c>
      <c r="C19" s="10">
        <f t="shared" si="0"/>
        <v>168154</v>
      </c>
      <c r="D19" s="10">
        <f>139736+28418</f>
        <v>168154</v>
      </c>
      <c r="E19" s="11"/>
    </row>
    <row r="20" spans="1:5" ht="15.75">
      <c r="A20" s="18">
        <v>12</v>
      </c>
      <c r="B20" s="11" t="s">
        <v>27</v>
      </c>
      <c r="C20" s="10">
        <f t="shared" si="0"/>
        <v>118087</v>
      </c>
      <c r="D20" s="10">
        <v>118087</v>
      </c>
      <c r="E20" s="11"/>
    </row>
    <row r="21" spans="1:5" ht="15.75">
      <c r="A21" s="18">
        <v>13</v>
      </c>
      <c r="B21" s="11" t="s">
        <v>30</v>
      </c>
      <c r="C21" s="10">
        <f t="shared" si="0"/>
        <v>97906</v>
      </c>
      <c r="D21" s="10">
        <f>87581+10325</f>
        <v>97906</v>
      </c>
      <c r="E21" s="11"/>
    </row>
    <row r="22" spans="1:5" ht="15.75">
      <c r="A22" s="29">
        <v>14</v>
      </c>
      <c r="B22" s="29" t="s">
        <v>31</v>
      </c>
      <c r="C22" s="29">
        <f t="shared" si="0"/>
        <v>426322</v>
      </c>
      <c r="D22" s="29">
        <v>426322</v>
      </c>
      <c r="E22" s="29"/>
    </row>
    <row r="23" spans="1:5" ht="15.75" customHeight="1">
      <c r="A23" s="29">
        <v>15</v>
      </c>
      <c r="B23" s="29" t="s">
        <v>32</v>
      </c>
      <c r="C23" s="29">
        <f aca="true" t="shared" si="1" ref="C23:C47">D23</f>
        <v>328672</v>
      </c>
      <c r="D23" s="29">
        <v>328672</v>
      </c>
      <c r="E23" s="29"/>
    </row>
    <row r="24" spans="1:5" ht="15.75">
      <c r="A24" s="29">
        <v>16</v>
      </c>
      <c r="B24" s="29" t="s">
        <v>96</v>
      </c>
      <c r="C24" s="29">
        <f t="shared" si="1"/>
        <v>355589</v>
      </c>
      <c r="D24" s="29">
        <v>355589</v>
      </c>
      <c r="E24" s="29"/>
    </row>
    <row r="25" spans="1:5" ht="15.75">
      <c r="A25" s="29">
        <v>17</v>
      </c>
      <c r="B25" s="29" t="s">
        <v>33</v>
      </c>
      <c r="C25" s="29">
        <f t="shared" si="1"/>
        <v>321116</v>
      </c>
      <c r="D25" s="29">
        <v>321116</v>
      </c>
      <c r="E25" s="29"/>
    </row>
    <row r="26" spans="1:5" ht="15.75">
      <c r="A26" s="29">
        <v>18</v>
      </c>
      <c r="B26" s="29" t="s">
        <v>34</v>
      </c>
      <c r="C26" s="29">
        <f t="shared" si="1"/>
        <v>366936</v>
      </c>
      <c r="D26" s="29">
        <f>337644+29292</f>
        <v>366936</v>
      </c>
      <c r="E26" s="29"/>
    </row>
    <row r="27" spans="1:5" ht="15.75">
      <c r="A27" s="29">
        <v>19</v>
      </c>
      <c r="B27" s="29" t="s">
        <v>68</v>
      </c>
      <c r="C27" s="29">
        <f t="shared" si="1"/>
        <v>323949</v>
      </c>
      <c r="D27" s="29">
        <v>323949</v>
      </c>
      <c r="E27" s="29"/>
    </row>
    <row r="28" spans="1:5" ht="15.75">
      <c r="A28" s="29">
        <v>20</v>
      </c>
      <c r="B28" s="29" t="s">
        <v>35</v>
      </c>
      <c r="C28" s="29">
        <f t="shared" si="1"/>
        <v>219675</v>
      </c>
      <c r="D28" s="29">
        <f>212975+6700</f>
        <v>219675</v>
      </c>
      <c r="E28" s="29"/>
    </row>
    <row r="29" spans="1:5" ht="15.75">
      <c r="A29" s="29">
        <v>21</v>
      </c>
      <c r="B29" s="29" t="s">
        <v>36</v>
      </c>
      <c r="C29" s="29">
        <f t="shared" si="1"/>
        <v>313560</v>
      </c>
      <c r="D29" s="29">
        <v>313560</v>
      </c>
      <c r="E29" s="29"/>
    </row>
    <row r="30" spans="1:5" ht="15.75">
      <c r="A30" s="29">
        <v>22</v>
      </c>
      <c r="B30" s="29" t="s">
        <v>37</v>
      </c>
      <c r="C30" s="29">
        <f t="shared" si="1"/>
        <v>411614</v>
      </c>
      <c r="D30" s="29">
        <v>411614</v>
      </c>
      <c r="E30" s="29"/>
    </row>
    <row r="31" spans="1:5" ht="15.75">
      <c r="A31" s="29">
        <v>23</v>
      </c>
      <c r="B31" s="29" t="s">
        <v>38</v>
      </c>
      <c r="C31" s="29">
        <f t="shared" si="1"/>
        <v>244142</v>
      </c>
      <c r="D31" s="29">
        <v>244142</v>
      </c>
      <c r="E31" s="29"/>
    </row>
    <row r="32" spans="1:5" ht="15.75">
      <c r="A32" s="29">
        <v>24</v>
      </c>
      <c r="B32" s="29" t="s">
        <v>39</v>
      </c>
      <c r="C32" s="29">
        <f t="shared" si="1"/>
        <v>643692</v>
      </c>
      <c r="D32" s="29">
        <f>401692+242000</f>
        <v>643692</v>
      </c>
      <c r="E32" s="29"/>
    </row>
    <row r="33" spans="1:5" ht="15.75">
      <c r="A33" s="29">
        <v>25</v>
      </c>
      <c r="B33" s="29" t="s">
        <v>40</v>
      </c>
      <c r="C33" s="29">
        <f t="shared" si="1"/>
        <v>418295</v>
      </c>
      <c r="D33" s="29">
        <v>418295</v>
      </c>
      <c r="E33" s="29"/>
    </row>
    <row r="34" spans="1:5" ht="15.75">
      <c r="A34" s="29">
        <v>26</v>
      </c>
      <c r="B34" s="29" t="s">
        <v>41</v>
      </c>
      <c r="C34" s="29">
        <f t="shared" si="1"/>
        <v>392051</v>
      </c>
      <c r="D34" s="29">
        <v>392051</v>
      </c>
      <c r="E34" s="29"/>
    </row>
    <row r="35" spans="1:5" ht="15.75">
      <c r="A35" s="29">
        <v>27</v>
      </c>
      <c r="B35" s="29" t="s">
        <v>97</v>
      </c>
      <c r="C35" s="29">
        <f t="shared" si="1"/>
        <v>605303</v>
      </c>
      <c r="D35" s="29">
        <v>605303</v>
      </c>
      <c r="E35" s="29"/>
    </row>
    <row r="36" spans="1:5" ht="15.75">
      <c r="A36" s="29">
        <v>28</v>
      </c>
      <c r="B36" s="29" t="s">
        <v>42</v>
      </c>
      <c r="C36" s="29">
        <f t="shared" si="1"/>
        <v>334208</v>
      </c>
      <c r="D36" s="29">
        <v>334208</v>
      </c>
      <c r="E36" s="29"/>
    </row>
    <row r="37" spans="1:5" ht="15.75">
      <c r="A37" s="29">
        <v>29</v>
      </c>
      <c r="B37" s="29" t="s">
        <v>69</v>
      </c>
      <c r="C37" s="29">
        <f t="shared" si="1"/>
        <v>375635</v>
      </c>
      <c r="D37" s="29">
        <f>340635+35000</f>
        <v>375635</v>
      </c>
      <c r="E37" s="29"/>
    </row>
    <row r="38" spans="1:5" ht="15.75">
      <c r="A38" s="29">
        <v>30</v>
      </c>
      <c r="B38" s="29" t="s">
        <v>43</v>
      </c>
      <c r="C38" s="29">
        <f t="shared" si="1"/>
        <v>526818</v>
      </c>
      <c r="D38" s="29">
        <v>526818</v>
      </c>
      <c r="E38" s="29"/>
    </row>
    <row r="39" spans="1:5" ht="15.75">
      <c r="A39" s="18">
        <v>31</v>
      </c>
      <c r="B39" s="29" t="s">
        <v>44</v>
      </c>
      <c r="C39" s="29">
        <f t="shared" si="1"/>
        <v>236147</v>
      </c>
      <c r="D39" s="29">
        <f>201381+24424+10342</f>
        <v>236147</v>
      </c>
      <c r="E39" s="29"/>
    </row>
    <row r="40" spans="1:5" ht="15.75">
      <c r="A40" s="18">
        <v>32</v>
      </c>
      <c r="B40" s="29" t="s">
        <v>18</v>
      </c>
      <c r="C40" s="29">
        <f t="shared" si="1"/>
        <v>375984</v>
      </c>
      <c r="D40" s="29">
        <v>375984</v>
      </c>
      <c r="E40" s="29"/>
    </row>
    <row r="41" spans="1:5" ht="15.75">
      <c r="A41" s="18">
        <v>33</v>
      </c>
      <c r="B41" s="29" t="s">
        <v>70</v>
      </c>
      <c r="C41" s="29">
        <f t="shared" si="1"/>
        <v>304215</v>
      </c>
      <c r="D41" s="29">
        <v>304215</v>
      </c>
      <c r="E41" s="29"/>
    </row>
    <row r="42" spans="1:5" ht="15.75">
      <c r="A42" s="18">
        <v>34</v>
      </c>
      <c r="B42" s="29" t="s">
        <v>45</v>
      </c>
      <c r="C42" s="29">
        <f t="shared" si="1"/>
        <v>444570</v>
      </c>
      <c r="D42" s="29">
        <v>444570</v>
      </c>
      <c r="E42" s="29"/>
    </row>
    <row r="43" spans="1:5" ht="15.75">
      <c r="A43" s="18">
        <v>35</v>
      </c>
      <c r="B43" s="29" t="s">
        <v>73</v>
      </c>
      <c r="C43" s="29">
        <f t="shared" si="1"/>
        <v>276900</v>
      </c>
      <c r="D43" s="29">
        <v>276900</v>
      </c>
      <c r="E43" s="29"/>
    </row>
    <row r="44" spans="1:5" ht="15.75" customHeight="1">
      <c r="A44" s="19">
        <v>36</v>
      </c>
      <c r="B44" s="29" t="s">
        <v>46</v>
      </c>
      <c r="C44" s="29">
        <f t="shared" si="1"/>
        <v>292432</v>
      </c>
      <c r="D44" s="29">
        <v>292432</v>
      </c>
      <c r="E44" s="29"/>
    </row>
    <row r="45" spans="1:5" ht="15.75">
      <c r="A45" s="18">
        <v>37</v>
      </c>
      <c r="B45" s="29" t="s">
        <v>71</v>
      </c>
      <c r="C45" s="29">
        <f t="shared" si="1"/>
        <v>257842</v>
      </c>
      <c r="D45" s="29">
        <f>215842+42000</f>
        <v>257842</v>
      </c>
      <c r="E45" s="29"/>
    </row>
    <row r="46" spans="1:5" ht="15.75">
      <c r="A46" s="18">
        <v>38</v>
      </c>
      <c r="B46" s="29" t="s">
        <v>72</v>
      </c>
      <c r="C46" s="29">
        <f t="shared" si="1"/>
        <v>380268</v>
      </c>
      <c r="D46" s="29">
        <v>380268</v>
      </c>
      <c r="E46" s="29"/>
    </row>
    <row r="47" spans="1:5" ht="15.75" customHeight="1">
      <c r="A47" s="19">
        <v>39</v>
      </c>
      <c r="B47" s="29" t="s">
        <v>98</v>
      </c>
      <c r="C47" s="29">
        <f t="shared" si="1"/>
        <v>502627</v>
      </c>
      <c r="D47" s="29">
        <v>502627</v>
      </c>
      <c r="E47" s="29"/>
    </row>
    <row r="48" spans="1:5" ht="15.75">
      <c r="A48" s="18">
        <v>40</v>
      </c>
      <c r="B48" s="11" t="s">
        <v>49</v>
      </c>
      <c r="C48" s="10">
        <f>D48+E48</f>
        <v>292027</v>
      </c>
      <c r="D48" s="10">
        <f>826000-533973</f>
        <v>292027</v>
      </c>
      <c r="E48" s="11"/>
    </row>
    <row r="49" spans="1:5" ht="15.75">
      <c r="A49" s="18">
        <v>41</v>
      </c>
      <c r="B49" s="11" t="s">
        <v>61</v>
      </c>
      <c r="C49" s="10">
        <v>67000</v>
      </c>
      <c r="D49" s="10"/>
      <c r="E49" s="10">
        <v>67000</v>
      </c>
    </row>
    <row r="50" spans="1:5" s="3" customFormat="1" ht="15.75">
      <c r="A50" s="6"/>
      <c r="B50" s="6" t="s">
        <v>19</v>
      </c>
      <c r="C50" s="8">
        <f>SUM(C10:C49)</f>
        <v>11537000</v>
      </c>
      <c r="D50" s="8">
        <f>SUM(D10:D49)</f>
        <v>11470000</v>
      </c>
      <c r="E50" s="8">
        <f>SUM(E10:E49)</f>
        <v>67000</v>
      </c>
    </row>
    <row r="51" spans="1:4" s="3" customFormat="1" ht="15.75">
      <c r="A51" s="14"/>
      <c r="B51" s="14"/>
      <c r="C51" s="15"/>
      <c r="D51" s="15"/>
    </row>
    <row r="52" spans="1:4" s="3" customFormat="1" ht="15.75">
      <c r="A52" s="14"/>
      <c r="B52" s="14"/>
      <c r="C52" s="15"/>
      <c r="D52" s="15"/>
    </row>
    <row r="54" spans="2:6" ht="15.75">
      <c r="B54" s="12" t="s">
        <v>11</v>
      </c>
      <c r="C54" s="31" t="s">
        <v>12</v>
      </c>
      <c r="D54" s="31"/>
      <c r="E54" s="30" t="s">
        <v>51</v>
      </c>
      <c r="F54" s="30"/>
    </row>
    <row r="55" spans="2:6" ht="15.75">
      <c r="B55" s="12" t="s">
        <v>54</v>
      </c>
      <c r="C55" s="31" t="s">
        <v>13</v>
      </c>
      <c r="D55" s="31"/>
      <c r="E55" s="30" t="s">
        <v>52</v>
      </c>
      <c r="F55" s="30"/>
    </row>
  </sheetData>
  <sheetProtection/>
  <mergeCells count="6">
    <mergeCell ref="E55:F55"/>
    <mergeCell ref="D1:E1"/>
    <mergeCell ref="A5:E5"/>
    <mergeCell ref="C54:D54"/>
    <mergeCell ref="E54:F54"/>
    <mergeCell ref="C55:D55"/>
  </mergeCells>
  <printOptions/>
  <pageMargins left="0.75" right="0.19" top="0.56" bottom="0.16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42" sqref="I42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4" width="14.28125" style="1" bestFit="1" customWidth="1"/>
    <col min="5" max="16384" width="9.140625" style="1" customWidth="1"/>
  </cols>
  <sheetData>
    <row r="1" ht="15.75">
      <c r="D1" s="13" t="s">
        <v>85</v>
      </c>
    </row>
    <row r="2" spans="1:3" ht="15.75">
      <c r="A2" s="30" t="s">
        <v>50</v>
      </c>
      <c r="B2" s="30"/>
      <c r="C2" s="30"/>
    </row>
    <row r="4" spans="1:3" ht="31.5">
      <c r="A4" s="16" t="s">
        <v>16</v>
      </c>
      <c r="B4" s="16" t="s">
        <v>17</v>
      </c>
      <c r="C4" s="17" t="s">
        <v>2</v>
      </c>
    </row>
    <row r="5" spans="1:4" ht="15.75">
      <c r="A5" s="18">
        <v>1</v>
      </c>
      <c r="B5" s="11" t="s">
        <v>20</v>
      </c>
      <c r="C5" s="10">
        <v>333064</v>
      </c>
      <c r="D5" s="2"/>
    </row>
    <row r="6" spans="1:4" ht="31.5">
      <c r="A6" s="18">
        <v>2</v>
      </c>
      <c r="B6" s="9" t="s">
        <v>47</v>
      </c>
      <c r="C6" s="10">
        <v>104761</v>
      </c>
      <c r="D6" s="2"/>
    </row>
    <row r="7" spans="1:4" ht="15.75">
      <c r="A7" s="18">
        <v>3</v>
      </c>
      <c r="B7" s="11" t="s">
        <v>21</v>
      </c>
      <c r="C7" s="10">
        <v>93093</v>
      </c>
      <c r="D7" s="2"/>
    </row>
    <row r="8" spans="1:4" ht="15.75">
      <c r="A8" s="18">
        <v>4</v>
      </c>
      <c r="B8" s="11" t="s">
        <v>77</v>
      </c>
      <c r="C8" s="10">
        <v>71616</v>
      </c>
      <c r="D8" s="2"/>
    </row>
    <row r="9" spans="1:4" ht="15.75">
      <c r="A9" s="18">
        <v>5</v>
      </c>
      <c r="B9" s="11" t="s">
        <v>76</v>
      </c>
      <c r="C9" s="10">
        <v>168809</v>
      </c>
      <c r="D9" s="2"/>
    </row>
    <row r="10" spans="1:4" ht="15.75">
      <c r="A10" s="18">
        <v>6</v>
      </c>
      <c r="B10" s="11" t="s">
        <v>24</v>
      </c>
      <c r="C10" s="10">
        <v>78777</v>
      </c>
      <c r="D10" s="2"/>
    </row>
    <row r="11" spans="1:4" ht="15.75">
      <c r="A11" s="18">
        <v>7</v>
      </c>
      <c r="B11" s="11" t="s">
        <v>28</v>
      </c>
      <c r="C11" s="10">
        <f>1027104+3319</f>
        <v>1030423</v>
      </c>
      <c r="D11" s="2"/>
    </row>
    <row r="12" spans="1:4" ht="15.75">
      <c r="A12" s="18">
        <v>8</v>
      </c>
      <c r="B12" s="11" t="s">
        <v>25</v>
      </c>
      <c r="C12" s="10">
        <v>109870</v>
      </c>
      <c r="D12" s="2"/>
    </row>
    <row r="13" spans="1:4" ht="15.75">
      <c r="A13" s="18">
        <v>9</v>
      </c>
      <c r="B13" s="11" t="s">
        <v>26</v>
      </c>
      <c r="C13" s="10">
        <v>242814</v>
      </c>
      <c r="D13" s="2"/>
    </row>
    <row r="14" spans="1:4" ht="15.75">
      <c r="A14" s="18">
        <v>10</v>
      </c>
      <c r="B14" s="11" t="s">
        <v>29</v>
      </c>
      <c r="C14" s="10">
        <f>82075+28418</f>
        <v>110493</v>
      </c>
      <c r="D14" s="2"/>
    </row>
    <row r="15" spans="1:4" ht="15.75">
      <c r="A15" s="18">
        <v>11</v>
      </c>
      <c r="B15" s="11" t="s">
        <v>27</v>
      </c>
      <c r="C15" s="10">
        <v>380216</v>
      </c>
      <c r="D15" s="2"/>
    </row>
    <row r="16" spans="1:4" ht="15.75">
      <c r="A16" s="18">
        <v>12</v>
      </c>
      <c r="B16" s="11" t="s">
        <v>30</v>
      </c>
      <c r="C16" s="10">
        <v>67662</v>
      </c>
      <c r="D16" s="2"/>
    </row>
    <row r="17" spans="1:4" ht="15.75">
      <c r="A17" s="25">
        <v>13</v>
      </c>
      <c r="B17" s="28" t="s">
        <v>31</v>
      </c>
      <c r="C17" s="24">
        <v>258905</v>
      </c>
      <c r="D17" s="2"/>
    </row>
    <row r="18" spans="1:4" ht="24" customHeight="1">
      <c r="A18" s="25">
        <v>14</v>
      </c>
      <c r="B18" s="26" t="s">
        <v>32</v>
      </c>
      <c r="C18" s="24">
        <v>640793</v>
      </c>
      <c r="D18" s="2"/>
    </row>
    <row r="19" spans="1:4" ht="15.75">
      <c r="A19" s="25">
        <v>15</v>
      </c>
      <c r="B19" s="28" t="s">
        <v>96</v>
      </c>
      <c r="C19" s="24">
        <v>215652</v>
      </c>
      <c r="D19" s="2"/>
    </row>
    <row r="20" spans="1:4" ht="15.75">
      <c r="A20" s="25">
        <v>16</v>
      </c>
      <c r="B20" s="28" t="s">
        <v>33</v>
      </c>
      <c r="C20" s="24">
        <v>201898</v>
      </c>
      <c r="D20" s="2"/>
    </row>
    <row r="21" spans="1:4" ht="15.75">
      <c r="A21" s="25">
        <v>17</v>
      </c>
      <c r="B21" s="28" t="s">
        <v>34</v>
      </c>
      <c r="C21" s="24">
        <v>204769</v>
      </c>
      <c r="D21" s="2"/>
    </row>
    <row r="22" spans="1:4" ht="15.75">
      <c r="A22" s="25">
        <v>18</v>
      </c>
      <c r="B22" s="28" t="s">
        <v>67</v>
      </c>
      <c r="C22" s="24">
        <v>178464</v>
      </c>
      <c r="D22" s="2"/>
    </row>
    <row r="23" spans="1:4" ht="15.75">
      <c r="A23" s="25">
        <v>19</v>
      </c>
      <c r="B23" s="28" t="s">
        <v>35</v>
      </c>
      <c r="C23" s="24">
        <v>129162</v>
      </c>
      <c r="D23" s="2"/>
    </row>
    <row r="24" spans="1:4" ht="15.75">
      <c r="A24" s="25">
        <v>20</v>
      </c>
      <c r="B24" s="28" t="s">
        <v>36</v>
      </c>
      <c r="C24" s="24">
        <v>212085</v>
      </c>
      <c r="D24" s="2"/>
    </row>
    <row r="25" spans="1:4" ht="15.75">
      <c r="A25" s="25">
        <v>21</v>
      </c>
      <c r="B25" s="28" t="s">
        <v>37</v>
      </c>
      <c r="C25" s="24">
        <v>249629</v>
      </c>
      <c r="D25" s="2"/>
    </row>
    <row r="26" spans="1:4" ht="15.75">
      <c r="A26" s="25">
        <v>22</v>
      </c>
      <c r="B26" s="28" t="s">
        <v>38</v>
      </c>
      <c r="C26" s="24">
        <v>545344</v>
      </c>
      <c r="D26" s="2"/>
    </row>
    <row r="27" spans="1:4" ht="15.75">
      <c r="A27" s="25">
        <v>23</v>
      </c>
      <c r="B27" s="28" t="s">
        <v>39</v>
      </c>
      <c r="C27" s="24">
        <f>51612+192000</f>
        <v>243612</v>
      </c>
      <c r="D27" s="2"/>
    </row>
    <row r="28" spans="1:4" ht="15.75">
      <c r="A28" s="25">
        <v>24</v>
      </c>
      <c r="B28" s="28" t="s">
        <v>40</v>
      </c>
      <c r="C28" s="24">
        <v>259079</v>
      </c>
      <c r="D28" s="2"/>
    </row>
    <row r="29" spans="1:4" ht="15.75">
      <c r="A29" s="25">
        <v>25</v>
      </c>
      <c r="B29" s="28" t="s">
        <v>41</v>
      </c>
      <c r="C29" s="24">
        <v>237765</v>
      </c>
      <c r="D29" s="2"/>
    </row>
    <row r="30" spans="1:4" ht="15.75">
      <c r="A30" s="25">
        <v>26</v>
      </c>
      <c r="B30" s="28" t="s">
        <v>97</v>
      </c>
      <c r="C30" s="24">
        <v>943649</v>
      </c>
      <c r="D30" s="2"/>
    </row>
    <row r="31" spans="1:4" ht="15.75">
      <c r="A31" s="25">
        <v>27</v>
      </c>
      <c r="B31" s="28" t="s">
        <v>42</v>
      </c>
      <c r="C31" s="24">
        <v>232685</v>
      </c>
      <c r="D31" s="2"/>
    </row>
    <row r="32" spans="1:4" ht="15.75">
      <c r="A32" s="25">
        <v>28</v>
      </c>
      <c r="B32" s="28" t="s">
        <v>69</v>
      </c>
      <c r="C32" s="24">
        <f>418748+35000</f>
        <v>453748</v>
      </c>
      <c r="D32" s="2"/>
    </row>
    <row r="33" spans="1:4" ht="15.75">
      <c r="A33" s="25">
        <v>29</v>
      </c>
      <c r="B33" s="28" t="s">
        <v>43</v>
      </c>
      <c r="C33" s="24">
        <v>324745</v>
      </c>
      <c r="D33" s="2"/>
    </row>
    <row r="34" spans="1:4" ht="15.75">
      <c r="A34" s="25">
        <v>30</v>
      </c>
      <c r="B34" s="28" t="s">
        <v>44</v>
      </c>
      <c r="C34" s="24">
        <f>1023739+9582</f>
        <v>1033321</v>
      </c>
      <c r="D34" s="2"/>
    </row>
    <row r="35" spans="1:4" ht="15.75">
      <c r="A35" s="25">
        <v>31</v>
      </c>
      <c r="B35" s="28" t="s">
        <v>18</v>
      </c>
      <c r="C35" s="24">
        <v>228021</v>
      </c>
      <c r="D35" s="2"/>
    </row>
    <row r="36" spans="1:4" ht="15.75">
      <c r="A36" s="25">
        <v>32</v>
      </c>
      <c r="B36" s="28" t="s">
        <v>74</v>
      </c>
      <c r="C36" s="24">
        <v>184496</v>
      </c>
      <c r="D36" s="2"/>
    </row>
    <row r="37" spans="1:4" ht="15.75">
      <c r="A37" s="25">
        <v>33</v>
      </c>
      <c r="B37" s="28" t="s">
        <v>45</v>
      </c>
      <c r="C37" s="24">
        <v>269616</v>
      </c>
      <c r="D37" s="2"/>
    </row>
    <row r="38" spans="1:4" ht="15.75">
      <c r="A38" s="25">
        <v>34</v>
      </c>
      <c r="B38" s="28" t="s">
        <v>73</v>
      </c>
      <c r="C38" s="24">
        <v>238124</v>
      </c>
      <c r="D38" s="2"/>
    </row>
    <row r="39" spans="1:4" ht="31.5" customHeight="1">
      <c r="A39" s="25">
        <v>35</v>
      </c>
      <c r="B39" s="26" t="s">
        <v>46</v>
      </c>
      <c r="C39" s="24">
        <v>177350</v>
      </c>
      <c r="D39" s="2"/>
    </row>
    <row r="40" spans="1:4" ht="15.75">
      <c r="A40" s="25">
        <v>36</v>
      </c>
      <c r="B40" s="28" t="s">
        <v>71</v>
      </c>
      <c r="C40" s="24">
        <v>212588</v>
      </c>
      <c r="D40" s="2"/>
    </row>
    <row r="41" spans="1:4" ht="15.75">
      <c r="A41" s="25">
        <v>37</v>
      </c>
      <c r="B41" s="28" t="s">
        <v>72</v>
      </c>
      <c r="C41" s="24">
        <v>538244</v>
      </c>
      <c r="D41" s="2"/>
    </row>
    <row r="42" spans="1:4" ht="31.5" customHeight="1">
      <c r="A42" s="25">
        <v>38</v>
      </c>
      <c r="B42" s="26" t="s">
        <v>98</v>
      </c>
      <c r="C42" s="24">
        <v>316213</v>
      </c>
      <c r="D42" s="2"/>
    </row>
    <row r="43" spans="1:4" ht="15.75">
      <c r="A43" s="18">
        <v>39</v>
      </c>
      <c r="B43" s="11" t="s">
        <v>60</v>
      </c>
      <c r="C43" s="10">
        <f>1618980+1945096</f>
        <v>3564076</v>
      </c>
      <c r="D43" s="2"/>
    </row>
    <row r="44" spans="1:4" ht="15.75">
      <c r="A44" s="18">
        <v>40</v>
      </c>
      <c r="B44" s="9" t="s">
        <v>80</v>
      </c>
      <c r="C44" s="10">
        <f>850000+200000</f>
        <v>1050000</v>
      </c>
      <c r="D44" s="2"/>
    </row>
    <row r="45" spans="1:4" s="3" customFormat="1" ht="15.75">
      <c r="A45" s="6"/>
      <c r="B45" s="6" t="s">
        <v>19</v>
      </c>
      <c r="C45" s="8">
        <f>SUM(C5:C44)</f>
        <v>16135631</v>
      </c>
      <c r="D45" s="15"/>
    </row>
    <row r="46" s="14" customFormat="1" ht="15.75">
      <c r="C46" s="15"/>
    </row>
    <row r="47" spans="1:5" ht="15.75">
      <c r="A47" s="32" t="s">
        <v>11</v>
      </c>
      <c r="B47" s="32"/>
      <c r="C47" s="13" t="s">
        <v>12</v>
      </c>
      <c r="D47" s="30" t="s">
        <v>51</v>
      </c>
      <c r="E47" s="30"/>
    </row>
    <row r="48" spans="2:5" ht="15.75">
      <c r="B48" s="12" t="s">
        <v>54</v>
      </c>
      <c r="C48" s="13" t="s">
        <v>13</v>
      </c>
      <c r="D48" s="30" t="s">
        <v>52</v>
      </c>
      <c r="E48" s="30"/>
    </row>
  </sheetData>
  <sheetProtection/>
  <mergeCells count="4">
    <mergeCell ref="A2:C2"/>
    <mergeCell ref="A47:B47"/>
    <mergeCell ref="D47:E47"/>
    <mergeCell ref="D48:E48"/>
  </mergeCells>
  <printOptions/>
  <pageMargins left="0.91" right="0.19" top="0.21" bottom="0.16" header="0.17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pane xSplit="2" ySplit="4" topLeftCell="C2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3" sqref="C43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ht="15.75">
      <c r="D1" s="1" t="s">
        <v>94</v>
      </c>
    </row>
    <row r="2" spans="1:3" ht="15.75">
      <c r="A2" s="30" t="s">
        <v>59</v>
      </c>
      <c r="B2" s="30"/>
      <c r="C2" s="30"/>
    </row>
    <row r="4" spans="1:3" ht="47.25">
      <c r="A4" s="16" t="s">
        <v>16</v>
      </c>
      <c r="B4" s="16" t="s">
        <v>17</v>
      </c>
      <c r="C4" s="17" t="s">
        <v>66</v>
      </c>
    </row>
    <row r="5" spans="1:3" ht="15.75">
      <c r="A5" s="18">
        <v>1</v>
      </c>
      <c r="B5" s="11" t="s">
        <v>20</v>
      </c>
      <c r="C5" s="10">
        <v>6490</v>
      </c>
    </row>
    <row r="6" spans="1:3" ht="31.5">
      <c r="A6" s="18">
        <v>2</v>
      </c>
      <c r="B6" s="9" t="s">
        <v>47</v>
      </c>
      <c r="C6" s="10">
        <v>5803</v>
      </c>
    </row>
    <row r="7" spans="1:3" ht="15.75">
      <c r="A7" s="18">
        <v>4</v>
      </c>
      <c r="B7" s="11" t="s">
        <v>21</v>
      </c>
      <c r="C7" s="10">
        <v>6862</v>
      </c>
    </row>
    <row r="8" spans="1:3" ht="15.75">
      <c r="A8" s="18">
        <v>5</v>
      </c>
      <c r="B8" s="11" t="s">
        <v>22</v>
      </c>
      <c r="C8" s="10">
        <v>4618</v>
      </c>
    </row>
    <row r="9" spans="1:3" ht="15.75">
      <c r="A9" s="18">
        <v>6</v>
      </c>
      <c r="B9" s="11" t="s">
        <v>23</v>
      </c>
      <c r="C9" s="10"/>
    </row>
    <row r="10" spans="1:3" ht="15.75">
      <c r="A10" s="18">
        <v>7</v>
      </c>
      <c r="B10" s="11" t="s">
        <v>24</v>
      </c>
      <c r="C10" s="10">
        <v>9839</v>
      </c>
    </row>
    <row r="11" spans="1:3" ht="15.75">
      <c r="A11" s="18">
        <v>8</v>
      </c>
      <c r="B11" s="11" t="s">
        <v>28</v>
      </c>
      <c r="C11" s="10">
        <v>2323</v>
      </c>
    </row>
    <row r="12" spans="1:3" ht="15.75">
      <c r="A12" s="18">
        <v>9</v>
      </c>
      <c r="B12" s="11" t="s">
        <v>25</v>
      </c>
      <c r="C12" s="10">
        <v>12768</v>
      </c>
    </row>
    <row r="13" spans="1:3" ht="15.75">
      <c r="A13" s="18">
        <v>10</v>
      </c>
      <c r="B13" s="11" t="s">
        <v>26</v>
      </c>
      <c r="C13" s="10">
        <v>722</v>
      </c>
    </row>
    <row r="14" spans="1:3" ht="15.75">
      <c r="A14" s="18">
        <v>11</v>
      </c>
      <c r="B14" s="11" t="s">
        <v>29</v>
      </c>
      <c r="C14" s="10">
        <v>2225</v>
      </c>
    </row>
    <row r="15" spans="1:3" ht="15.75">
      <c r="A15" s="18">
        <v>12</v>
      </c>
      <c r="B15" s="11" t="s">
        <v>27</v>
      </c>
      <c r="C15" s="10"/>
    </row>
    <row r="16" spans="1:3" ht="15.75">
      <c r="A16" s="18">
        <v>13</v>
      </c>
      <c r="B16" s="11" t="s">
        <v>30</v>
      </c>
      <c r="C16" s="10">
        <v>6226</v>
      </c>
    </row>
    <row r="17" spans="1:3" ht="15.75">
      <c r="A17" s="18">
        <v>14</v>
      </c>
      <c r="B17" s="11" t="s">
        <v>31</v>
      </c>
      <c r="C17" s="10">
        <v>7638</v>
      </c>
    </row>
    <row r="18" spans="1:3" ht="24" customHeight="1">
      <c r="A18" s="18">
        <v>15</v>
      </c>
      <c r="B18" s="9" t="s">
        <v>32</v>
      </c>
      <c r="C18" s="10">
        <v>1909</v>
      </c>
    </row>
    <row r="19" spans="1:3" ht="15.75">
      <c r="A19" s="18">
        <v>16</v>
      </c>
      <c r="B19" s="11" t="s">
        <v>96</v>
      </c>
      <c r="C19" s="10">
        <v>65630</v>
      </c>
    </row>
    <row r="20" spans="1:3" ht="15.75">
      <c r="A20" s="18">
        <v>17</v>
      </c>
      <c r="B20" s="11" t="s">
        <v>33</v>
      </c>
      <c r="C20" s="10">
        <v>50363</v>
      </c>
    </row>
    <row r="21" spans="1:3" ht="15.75">
      <c r="A21" s="18">
        <v>18</v>
      </c>
      <c r="B21" s="11" t="s">
        <v>34</v>
      </c>
      <c r="C21" s="10">
        <v>50473</v>
      </c>
    </row>
    <row r="22" spans="1:3" ht="15.75">
      <c r="A22" s="18">
        <v>19</v>
      </c>
      <c r="B22" s="11" t="s">
        <v>67</v>
      </c>
      <c r="C22" s="10">
        <v>18599</v>
      </c>
    </row>
    <row r="23" spans="1:3" ht="15.75">
      <c r="A23" s="18">
        <v>20</v>
      </c>
      <c r="B23" s="11" t="s">
        <v>35</v>
      </c>
      <c r="C23" s="10">
        <v>33147</v>
      </c>
    </row>
    <row r="24" spans="1:3" ht="15.75">
      <c r="A24" s="18">
        <v>21</v>
      </c>
      <c r="B24" s="11" t="s">
        <v>36</v>
      </c>
      <c r="C24" s="10">
        <v>23379</v>
      </c>
    </row>
    <row r="25" spans="1:3" ht="15.75">
      <c r="A25" s="18">
        <v>22</v>
      </c>
      <c r="B25" s="11" t="s">
        <v>37</v>
      </c>
      <c r="C25" s="10">
        <v>2388</v>
      </c>
    </row>
    <row r="26" spans="1:3" ht="15.75">
      <c r="A26" s="18">
        <v>23</v>
      </c>
      <c r="B26" s="11" t="s">
        <v>38</v>
      </c>
      <c r="C26" s="10">
        <v>17497</v>
      </c>
    </row>
    <row r="27" spans="1:3" ht="15.75">
      <c r="A27" s="18">
        <v>24</v>
      </c>
      <c r="B27" s="11" t="s">
        <v>39</v>
      </c>
      <c r="C27" s="10">
        <v>2465</v>
      </c>
    </row>
    <row r="28" spans="1:3" ht="15.75">
      <c r="A28" s="18">
        <v>25</v>
      </c>
      <c r="B28" s="11" t="s">
        <v>40</v>
      </c>
      <c r="C28" s="10">
        <v>3979</v>
      </c>
    </row>
    <row r="29" spans="1:3" ht="15.75">
      <c r="A29" s="18">
        <v>26</v>
      </c>
      <c r="B29" s="11" t="s">
        <v>41</v>
      </c>
      <c r="C29" s="10">
        <v>15278</v>
      </c>
    </row>
    <row r="30" spans="1:3" ht="15.75">
      <c r="A30" s="18">
        <v>27</v>
      </c>
      <c r="B30" s="11" t="s">
        <v>97</v>
      </c>
      <c r="C30" s="10">
        <v>4036</v>
      </c>
    </row>
    <row r="31" spans="1:3" ht="15.75">
      <c r="A31" s="18">
        <v>28</v>
      </c>
      <c r="B31" s="11" t="s">
        <v>42</v>
      </c>
      <c r="C31" s="10">
        <v>22208</v>
      </c>
    </row>
    <row r="32" spans="1:3" ht="15.75">
      <c r="A32" s="18">
        <v>29</v>
      </c>
      <c r="B32" s="11" t="s">
        <v>69</v>
      </c>
      <c r="C32" s="10">
        <v>4539</v>
      </c>
    </row>
    <row r="33" spans="1:3" ht="15.75">
      <c r="A33" s="18">
        <v>30</v>
      </c>
      <c r="B33" s="11" t="s">
        <v>43</v>
      </c>
      <c r="C33" s="10">
        <v>2154</v>
      </c>
    </row>
    <row r="34" spans="1:3" ht="15.75">
      <c r="A34" s="18">
        <v>31</v>
      </c>
      <c r="B34" s="11" t="s">
        <v>44</v>
      </c>
      <c r="C34" s="10">
        <v>7614</v>
      </c>
    </row>
    <row r="35" spans="1:3" ht="15.75">
      <c r="A35" s="18">
        <v>32</v>
      </c>
      <c r="B35" s="11" t="s">
        <v>18</v>
      </c>
      <c r="C35" s="10">
        <v>11704</v>
      </c>
    </row>
    <row r="36" spans="1:3" ht="15.75">
      <c r="A36" s="18">
        <v>33</v>
      </c>
      <c r="B36" s="11" t="s">
        <v>74</v>
      </c>
      <c r="C36" s="10">
        <v>3768</v>
      </c>
    </row>
    <row r="37" spans="1:3" ht="15.75">
      <c r="A37" s="18">
        <v>34</v>
      </c>
      <c r="B37" s="11" t="s">
        <v>45</v>
      </c>
      <c r="C37" s="10">
        <v>9912</v>
      </c>
    </row>
    <row r="38" spans="1:3" ht="15.75">
      <c r="A38" s="18">
        <v>35</v>
      </c>
      <c r="B38" s="11" t="s">
        <v>73</v>
      </c>
      <c r="C38" s="10">
        <v>4824</v>
      </c>
    </row>
    <row r="39" spans="1:3" ht="31.5">
      <c r="A39" s="19">
        <v>36</v>
      </c>
      <c r="B39" s="9" t="s">
        <v>46</v>
      </c>
      <c r="C39" s="10">
        <v>10576</v>
      </c>
    </row>
    <row r="40" spans="1:3" ht="15.75">
      <c r="A40" s="18">
        <v>37</v>
      </c>
      <c r="B40" s="11" t="s">
        <v>71</v>
      </c>
      <c r="C40" s="10">
        <v>2630</v>
      </c>
    </row>
    <row r="41" spans="1:3" ht="15.75">
      <c r="A41" s="18">
        <v>38</v>
      </c>
      <c r="B41" s="11" t="s">
        <v>72</v>
      </c>
      <c r="C41" s="10">
        <v>126044</v>
      </c>
    </row>
    <row r="42" spans="1:3" ht="31.5">
      <c r="A42" s="19">
        <v>39</v>
      </c>
      <c r="B42" s="9" t="s">
        <v>98</v>
      </c>
      <c r="C42" s="10"/>
    </row>
    <row r="43" spans="1:3" ht="15.75">
      <c r="A43" s="18">
        <v>40</v>
      </c>
      <c r="B43" s="11" t="s">
        <v>58</v>
      </c>
      <c r="C43" s="10">
        <f>234370+274000</f>
        <v>508370</v>
      </c>
    </row>
    <row r="44" spans="1:3" s="3" customFormat="1" ht="15.75">
      <c r="A44" s="6"/>
      <c r="B44" s="6" t="s">
        <v>19</v>
      </c>
      <c r="C44" s="8">
        <f>SUM(C5:C43)</f>
        <v>1069000</v>
      </c>
    </row>
    <row r="45" spans="1:5" ht="15.75">
      <c r="A45" s="32" t="s">
        <v>11</v>
      </c>
      <c r="B45" s="32"/>
      <c r="C45" s="13" t="s">
        <v>12</v>
      </c>
      <c r="D45" s="30" t="s">
        <v>51</v>
      </c>
      <c r="E45" s="30"/>
    </row>
    <row r="46" spans="2:5" ht="15.75">
      <c r="B46" s="12" t="s">
        <v>54</v>
      </c>
      <c r="C46" s="13" t="s">
        <v>13</v>
      </c>
      <c r="D46" s="30" t="s">
        <v>52</v>
      </c>
      <c r="E46" s="30"/>
    </row>
  </sheetData>
  <sheetProtection/>
  <mergeCells count="4">
    <mergeCell ref="A2:C2"/>
    <mergeCell ref="A45:B45"/>
    <mergeCell ref="D45:E45"/>
    <mergeCell ref="D46:E46"/>
  </mergeCells>
  <printOptions/>
  <pageMargins left="0.91" right="0.19" top="0.2" bottom="0.16" header="0.17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zoomScale="98" zoomScaleNormal="98"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5" sqref="C45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ht="15.75">
      <c r="D1" s="1" t="s">
        <v>95</v>
      </c>
    </row>
    <row r="2" spans="1:3" ht="15.75">
      <c r="A2" s="30" t="s">
        <v>57</v>
      </c>
      <c r="B2" s="30"/>
      <c r="C2" s="30"/>
    </row>
    <row r="4" spans="1:3" ht="31.5">
      <c r="A4" s="16" t="s">
        <v>16</v>
      </c>
      <c r="B4" s="16" t="s">
        <v>17</v>
      </c>
      <c r="C4" s="17" t="s">
        <v>2</v>
      </c>
    </row>
    <row r="5" spans="1:3" ht="15.75">
      <c r="A5" s="18">
        <v>1</v>
      </c>
      <c r="B5" s="11" t="s">
        <v>20</v>
      </c>
      <c r="C5" s="10"/>
    </row>
    <row r="6" spans="1:3" ht="31.5">
      <c r="A6" s="18">
        <v>2</v>
      </c>
      <c r="B6" s="9" t="s">
        <v>47</v>
      </c>
      <c r="C6" s="10"/>
    </row>
    <row r="7" spans="1:3" ht="15.75">
      <c r="A7" s="18">
        <v>4</v>
      </c>
      <c r="B7" s="11" t="s">
        <v>21</v>
      </c>
      <c r="C7" s="10"/>
    </row>
    <row r="8" spans="1:3" ht="15.75">
      <c r="A8" s="18">
        <v>5</v>
      </c>
      <c r="B8" s="11" t="s">
        <v>22</v>
      </c>
      <c r="C8" s="10"/>
    </row>
    <row r="9" spans="1:3" ht="15.75">
      <c r="A9" s="18">
        <v>6</v>
      </c>
      <c r="B9" s="11" t="s">
        <v>23</v>
      </c>
      <c r="C9" s="10"/>
    </row>
    <row r="10" spans="1:3" ht="15.75">
      <c r="A10" s="18">
        <v>7</v>
      </c>
      <c r="B10" s="11" t="s">
        <v>24</v>
      </c>
      <c r="C10" s="10"/>
    </row>
    <row r="11" spans="1:3" ht="15.75">
      <c r="A11" s="18">
        <v>8</v>
      </c>
      <c r="B11" s="11" t="s">
        <v>28</v>
      </c>
      <c r="C11" s="10"/>
    </row>
    <row r="12" spans="1:3" ht="15.75">
      <c r="A12" s="18">
        <v>9</v>
      </c>
      <c r="B12" s="11" t="s">
        <v>25</v>
      </c>
      <c r="C12" s="10"/>
    </row>
    <row r="13" spans="1:3" ht="15.75">
      <c r="A13" s="18">
        <v>10</v>
      </c>
      <c r="B13" s="11" t="s">
        <v>26</v>
      </c>
      <c r="C13" s="10"/>
    </row>
    <row r="14" spans="1:3" ht="15.75">
      <c r="A14" s="18">
        <v>11</v>
      </c>
      <c r="B14" s="11" t="s">
        <v>29</v>
      </c>
      <c r="C14" s="10"/>
    </row>
    <row r="15" spans="1:3" ht="15.75">
      <c r="A15" s="18">
        <v>12</v>
      </c>
      <c r="B15" s="11" t="s">
        <v>27</v>
      </c>
      <c r="C15" s="10"/>
    </row>
    <row r="16" spans="1:3" ht="15.75">
      <c r="A16" s="18">
        <v>13</v>
      </c>
      <c r="B16" s="11" t="s">
        <v>30</v>
      </c>
      <c r="C16" s="10"/>
    </row>
    <row r="17" spans="1:3" ht="15.75">
      <c r="A17" s="18">
        <v>14</v>
      </c>
      <c r="B17" s="11" t="s">
        <v>31</v>
      </c>
      <c r="C17" s="10">
        <v>276857</v>
      </c>
    </row>
    <row r="18" spans="1:3" ht="24" customHeight="1">
      <c r="A18" s="18">
        <v>15</v>
      </c>
      <c r="B18" s="9" t="s">
        <v>32</v>
      </c>
      <c r="C18" s="10">
        <v>193689</v>
      </c>
    </row>
    <row r="19" spans="1:3" ht="15.75">
      <c r="A19" s="18">
        <v>16</v>
      </c>
      <c r="B19" s="11" t="s">
        <v>96</v>
      </c>
      <c r="C19" s="10">
        <v>333589</v>
      </c>
    </row>
    <row r="20" spans="1:3" ht="15.75">
      <c r="A20" s="18">
        <v>17</v>
      </c>
      <c r="B20" s="11" t="s">
        <v>33</v>
      </c>
      <c r="C20" s="10">
        <v>330025</v>
      </c>
    </row>
    <row r="21" spans="1:3" ht="15.75">
      <c r="A21" s="18">
        <v>18</v>
      </c>
      <c r="B21" s="11" t="s">
        <v>34</v>
      </c>
      <c r="C21" s="10">
        <v>258850</v>
      </c>
    </row>
    <row r="22" spans="1:3" ht="15.75">
      <c r="A22" s="18">
        <v>19</v>
      </c>
      <c r="B22" s="11" t="s">
        <v>68</v>
      </c>
      <c r="C22" s="10">
        <v>221573</v>
      </c>
    </row>
    <row r="23" spans="1:3" ht="15.75">
      <c r="A23" s="18">
        <v>20</v>
      </c>
      <c r="B23" s="11" t="s">
        <v>35</v>
      </c>
      <c r="C23" s="10">
        <v>167700</v>
      </c>
    </row>
    <row r="24" spans="1:3" ht="15.75">
      <c r="A24" s="18">
        <v>21</v>
      </c>
      <c r="B24" s="11" t="s">
        <v>36</v>
      </c>
      <c r="C24" s="10">
        <v>171132</v>
      </c>
    </row>
    <row r="25" spans="1:3" ht="15.75">
      <c r="A25" s="18">
        <v>22</v>
      </c>
      <c r="B25" s="11" t="s">
        <v>37</v>
      </c>
      <c r="C25" s="10">
        <v>187292</v>
      </c>
    </row>
    <row r="26" spans="1:3" ht="15.75">
      <c r="A26" s="18">
        <v>23</v>
      </c>
      <c r="B26" s="11" t="s">
        <v>38</v>
      </c>
      <c r="C26" s="10">
        <v>26925</v>
      </c>
    </row>
    <row r="27" spans="1:3" ht="15.75">
      <c r="A27" s="18">
        <v>24</v>
      </c>
      <c r="B27" s="11" t="s">
        <v>39</v>
      </c>
      <c r="C27" s="10">
        <v>723557</v>
      </c>
    </row>
    <row r="28" spans="1:3" ht="15.75">
      <c r="A28" s="18">
        <v>25</v>
      </c>
      <c r="B28" s="11" t="s">
        <v>40</v>
      </c>
      <c r="C28" s="10">
        <v>852625</v>
      </c>
    </row>
    <row r="29" spans="1:3" ht="15.75">
      <c r="A29" s="18">
        <v>26</v>
      </c>
      <c r="B29" s="11" t="s">
        <v>41</v>
      </c>
      <c r="C29" s="10">
        <v>500727</v>
      </c>
    </row>
    <row r="30" spans="1:3" ht="15.75">
      <c r="A30" s="18">
        <v>27</v>
      </c>
      <c r="B30" s="11" t="s">
        <v>97</v>
      </c>
      <c r="C30" s="10">
        <v>664955</v>
      </c>
    </row>
    <row r="31" spans="1:3" ht="15.75">
      <c r="A31" s="18">
        <v>28</v>
      </c>
      <c r="B31" s="11" t="s">
        <v>42</v>
      </c>
      <c r="C31" s="10">
        <v>431383</v>
      </c>
    </row>
    <row r="32" spans="1:3" ht="15.75">
      <c r="A32" s="18">
        <v>29</v>
      </c>
      <c r="B32" s="11" t="s">
        <v>69</v>
      </c>
      <c r="C32" s="10">
        <v>362028</v>
      </c>
    </row>
    <row r="33" spans="1:3" ht="15.75">
      <c r="A33" s="18">
        <v>30</v>
      </c>
      <c r="B33" s="11" t="s">
        <v>43</v>
      </c>
      <c r="C33" s="10">
        <v>288325</v>
      </c>
    </row>
    <row r="34" spans="1:3" ht="15.75">
      <c r="A34" s="18">
        <v>31</v>
      </c>
      <c r="B34" s="11" t="s">
        <v>44</v>
      </c>
      <c r="C34" s="10">
        <v>164744</v>
      </c>
    </row>
    <row r="35" spans="1:3" ht="15.75">
      <c r="A35" s="18">
        <v>32</v>
      </c>
      <c r="B35" s="11" t="s">
        <v>18</v>
      </c>
      <c r="C35" s="10">
        <v>404032</v>
      </c>
    </row>
    <row r="36" spans="1:3" ht="15.75">
      <c r="A36" s="18">
        <v>33</v>
      </c>
      <c r="B36" s="11" t="s">
        <v>70</v>
      </c>
      <c r="C36" s="10">
        <v>203363</v>
      </c>
    </row>
    <row r="37" spans="1:3" ht="15.75">
      <c r="A37" s="18">
        <v>34</v>
      </c>
      <c r="B37" s="11" t="s">
        <v>45</v>
      </c>
      <c r="C37" s="10">
        <v>206261</v>
      </c>
    </row>
    <row r="38" spans="1:3" ht="15.75">
      <c r="A38" s="18">
        <v>35</v>
      </c>
      <c r="B38" s="11" t="s">
        <v>73</v>
      </c>
      <c r="C38" s="10">
        <v>16150</v>
      </c>
    </row>
    <row r="39" spans="1:3" ht="31.5">
      <c r="A39" s="19">
        <v>36</v>
      </c>
      <c r="B39" s="9" t="s">
        <v>46</v>
      </c>
      <c r="C39" s="10">
        <v>93734</v>
      </c>
    </row>
    <row r="40" spans="1:3" ht="15.75">
      <c r="A40" s="18">
        <v>37</v>
      </c>
      <c r="B40" s="11" t="s">
        <v>71</v>
      </c>
      <c r="C40" s="10">
        <v>0</v>
      </c>
    </row>
    <row r="41" spans="1:3" ht="15.75">
      <c r="A41" s="18">
        <v>38</v>
      </c>
      <c r="B41" s="11" t="s">
        <v>72</v>
      </c>
      <c r="C41" s="10">
        <v>105985</v>
      </c>
    </row>
    <row r="42" spans="1:3" ht="31.5">
      <c r="A42" s="19">
        <v>39</v>
      </c>
      <c r="B42" s="9" t="s">
        <v>98</v>
      </c>
      <c r="C42" s="10">
        <v>267798</v>
      </c>
    </row>
    <row r="43" spans="1:3" ht="15.75">
      <c r="A43" s="18">
        <v>40</v>
      </c>
      <c r="B43" s="11" t="s">
        <v>58</v>
      </c>
      <c r="C43" s="10">
        <v>279701</v>
      </c>
    </row>
    <row r="44" spans="1:3" s="3" customFormat="1" ht="15.75">
      <c r="A44" s="6"/>
      <c r="B44" s="6" t="s">
        <v>19</v>
      </c>
      <c r="C44" s="8">
        <f>SUM(C17:C43)</f>
        <v>7733000</v>
      </c>
    </row>
    <row r="45" s="14" customFormat="1" ht="15.75">
      <c r="C45" s="15"/>
    </row>
    <row r="46" spans="1:5" ht="15.75">
      <c r="A46" s="32" t="s">
        <v>11</v>
      </c>
      <c r="B46" s="32"/>
      <c r="C46" s="13" t="s">
        <v>12</v>
      </c>
      <c r="D46" s="30" t="s">
        <v>51</v>
      </c>
      <c r="E46" s="30"/>
    </row>
    <row r="47" spans="2:5" ht="15.75">
      <c r="B47" s="12" t="s">
        <v>54</v>
      </c>
      <c r="C47" s="13" t="s">
        <v>13</v>
      </c>
      <c r="D47" s="30" t="s">
        <v>52</v>
      </c>
      <c r="E47" s="30"/>
    </row>
  </sheetData>
  <sheetProtection/>
  <mergeCells count="4">
    <mergeCell ref="A2:C2"/>
    <mergeCell ref="A46:B46"/>
    <mergeCell ref="D46:E46"/>
    <mergeCell ref="D47:E47"/>
  </mergeCells>
  <printOptions/>
  <pageMargins left="0.91" right="0.19" top="0.21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Anca.Marinescu</dc:creator>
  <cp:keywords/>
  <dc:description/>
  <cp:lastModifiedBy>Lucia Ursu</cp:lastModifiedBy>
  <cp:lastPrinted>2022-09-08T08:41:01Z</cp:lastPrinted>
  <dcterms:created xsi:type="dcterms:W3CDTF">2015-02-03T08:13:00Z</dcterms:created>
  <dcterms:modified xsi:type="dcterms:W3CDTF">2022-09-12T10:43:44Z</dcterms:modified>
  <cp:category/>
  <cp:version/>
  <cp:contentType/>
  <cp:contentStatus/>
</cp:coreProperties>
</file>