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decembrie" sheetId="1" r:id="rId1"/>
  </sheets>
  <definedNames>
    <definedName name="_xlnm.Print_Area" localSheetId="0">'rectificare decembrie'!$A$2:$T$213</definedName>
  </definedNames>
  <calcPr fullCalcOnLoad="1"/>
</workbook>
</file>

<file path=xl/sharedStrings.xml><?xml version="1.0" encoding="utf-8"?>
<sst xmlns="http://schemas.openxmlformats.org/spreadsheetml/2006/main" count="203" uniqueCount="146">
  <si>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</si>
  <si>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</si>
  <si>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</si>
  <si>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</si>
  <si>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</si>
  <si>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</si>
  <si>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</si>
  <si>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</si>
  <si>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</si>
  <si>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</si>
  <si>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</si>
  <si>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</si>
  <si>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</si>
  <si>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</si>
  <si>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</si>
  <si>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</si>
  <si>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</si>
  <si>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</si>
  <si>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</si>
  <si>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</si>
  <si>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</si>
  <si>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</si>
  <si>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</si>
  <si>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</si>
  <si>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</si>
  <si>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</si>
  <si>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</si>
  <si>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</si>
  <si>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</si>
  <si>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</si>
  <si>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</si>
  <si>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</si>
  <si>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</si>
  <si>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</si>
  <si>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</si>
  <si>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</si>
  <si>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</si>
  <si>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</si>
  <si>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</si>
  <si>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</si>
  <si>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</si>
  <si>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</si>
  <si>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</si>
  <si>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</si>
  <si>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</si>
  <si>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</si>
  <si>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</si>
  <si>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</si>
  <si>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</si>
  <si>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</si>
  <si>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</si>
  <si>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</si>
  <si>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</si>
  <si>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</si>
  <si>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</si>
  <si>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</si>
  <si>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</si>
  <si>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</si>
  <si>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</si>
  <si>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</si>
  <si>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</si>
  <si>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</si>
  <si>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</si>
  <si>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</si>
  <si>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</si>
  <si>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</si>
  <si>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</si>
  <si>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</si>
  <si>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</si>
  <si>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</si>
  <si>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</si>
  <si>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</si>
  <si>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</si>
  <si>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</si>
  <si>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</si>
  <si>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</si>
  <si>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</si>
  <si>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</si>
  <si>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</si>
  <si>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</si>
  <si>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</si>
  <si>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</si>
  <si>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</si>
  <si>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</si>
  <si>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</si>
  <si>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</si>
  <si>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</si>
  <si>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</si>
  <si>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</si>
  <si>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</si>
  <si>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</si>
  <si>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</si>
  <si>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</si>
  <si>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</si>
  <si>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</si>
  <si>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</si>
  <si>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</si>
  <si>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</si>
  <si>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</si>
  <si>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</si>
  <si>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</si>
  <si>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</si>
  <si>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</si>
  <si>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</si>
  <si>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</si>
  <si>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</si>
  <si>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</si>
  <si>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</si>
  <si>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</si>
  <si>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</si>
  <si>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</si>
  <si>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</si>
  <si>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</si>
  <si>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</si>
  <si>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</si>
  <si>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</si>
  <si>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</si>
  <si>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</si>
  <si>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</si>
  <si>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</si>
  <si>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</si>
  <si>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</si>
  <si>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</si>
  <si>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</si>
  <si>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</si>
  <si>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</si>
  <si>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</si>
  <si>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</si>
  <si>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</si>
  <si>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</si>
  <si>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</si>
  <si>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</si>
  <si>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</si>
  <si>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</si>
  <si>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</si>
  <si>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</si>
  <si>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</si>
  <si>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</si>
  <si>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</si>
  <si>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</si>
  <si>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</si>
  <si>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</si>
  <si>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</si>
  <si>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</si>
  <si>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</si>
  <si>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29.11.2023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</si>
</sst>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62">
      <selection activeCell="T67" sqref="T67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10" t="s">
        <v>145</v>
      </c>
      <c r="I7" s="112" t="s">
        <v>66</v>
      </c>
      <c r="J7" s="111" t="s">
        <v>64</v>
      </c>
      <c r="K7" s="113" t="s">
        <v>132</v>
      </c>
      <c r="L7" s="28" t="s">
        <v>85</v>
      </c>
      <c r="M7" s="112" t="s">
        <v>108</v>
      </c>
      <c r="N7" s="111" t="s">
        <v>85</v>
      </c>
      <c r="O7" s="114" t="s">
        <v>96</v>
      </c>
      <c r="P7" s="28" t="s">
        <v>131</v>
      </c>
      <c r="Q7" s="28" t="s">
        <v>126</v>
      </c>
      <c r="R7" s="115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6" t="s">
        <v>144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77298698</v>
      </c>
      <c r="H42" s="104">
        <v>75305302</v>
      </c>
      <c r="I42" s="15"/>
      <c r="J42" s="5">
        <f t="shared" si="3"/>
        <v>77298698</v>
      </c>
      <c r="K42" s="30">
        <f aca="true" t="shared" si="4" ref="K42:K73">H42/G42</f>
        <v>0.974211777797344</v>
      </c>
      <c r="L42" s="5">
        <v>2662202</v>
      </c>
      <c r="M42" s="5">
        <f>1600000+2306733+530216</f>
        <v>4436949</v>
      </c>
      <c r="N42" s="15"/>
      <c r="O42" s="15"/>
      <c r="P42" s="15">
        <f>G42+L42</f>
        <v>79960900</v>
      </c>
      <c r="Q42" s="32">
        <f aca="true" t="shared" si="5" ref="Q42:Q71">P42/H42</f>
        <v>1.061822977617167</v>
      </c>
      <c r="R42" s="6">
        <f aca="true" t="shared" si="6" ref="R42:R75">P42-H42</f>
        <v>4655598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aca="true" t="shared" si="7" ref="P43:P73">G43+L43</f>
        <v>0</v>
      </c>
      <c r="Q43" s="32" t="e">
        <f t="shared" si="5"/>
        <v>#DIV/0!</v>
      </c>
      <c r="R43" s="6">
        <f t="shared" si="6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7"/>
        <v>0</v>
      </c>
      <c r="Q44" s="32" t="e">
        <f t="shared" si="5"/>
        <v>#DIV/0!</v>
      </c>
      <c r="R44" s="6">
        <f t="shared" si="6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7"/>
        <v>0</v>
      </c>
      <c r="Q45" s="32" t="e">
        <f t="shared" si="5"/>
        <v>#DIV/0!</v>
      </c>
      <c r="R45" s="6">
        <f t="shared" si="6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7"/>
        <v>0</v>
      </c>
      <c r="Q46" s="32" t="e">
        <f t="shared" si="5"/>
        <v>#DIV/0!</v>
      </c>
      <c r="R46" s="6">
        <f t="shared" si="6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7"/>
        <v>0</v>
      </c>
      <c r="Q47" s="32" t="e">
        <f t="shared" si="5"/>
        <v>#DIV/0!</v>
      </c>
      <c r="R47" s="6">
        <f t="shared" si="6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5"/>
        <v>#DIV/0!</v>
      </c>
      <c r="R48" s="6">
        <f t="shared" si="6"/>
        <v>0</v>
      </c>
    </row>
    <row r="49" spans="2:18" ht="15.75">
      <c r="B49" s="126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14824</v>
      </c>
      <c r="I49" s="6"/>
      <c r="J49" s="6">
        <f t="shared" si="3"/>
        <v>14824</v>
      </c>
      <c r="K49" s="30">
        <f t="shared" si="4"/>
        <v>1</v>
      </c>
      <c r="L49" s="5">
        <f>H49-G49</f>
        <v>0</v>
      </c>
      <c r="M49" s="5">
        <v>1398</v>
      </c>
      <c r="N49" s="5"/>
      <c r="O49" s="5"/>
      <c r="P49" s="15">
        <f t="shared" si="7"/>
        <v>14824</v>
      </c>
      <c r="Q49" s="32">
        <f t="shared" si="5"/>
        <v>1</v>
      </c>
      <c r="R49" s="6">
        <f t="shared" si="6"/>
        <v>0</v>
      </c>
    </row>
    <row r="50" spans="2:18" ht="30.75" customHeight="1">
      <c r="B50" s="124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1665966</v>
      </c>
      <c r="H50" s="6">
        <v>1699167</v>
      </c>
      <c r="I50" s="6"/>
      <c r="J50" s="6">
        <f t="shared" si="3"/>
        <v>1665966</v>
      </c>
      <c r="K50" s="30">
        <f t="shared" si="4"/>
        <v>1.019928978142411</v>
      </c>
      <c r="L50" s="5">
        <f>H50-G50</f>
        <v>33201</v>
      </c>
      <c r="M50" s="5">
        <v>211924</v>
      </c>
      <c r="N50" s="5"/>
      <c r="O50" s="5"/>
      <c r="P50" s="15">
        <f t="shared" si="7"/>
        <v>1699167</v>
      </c>
      <c r="Q50" s="32">
        <f t="shared" si="5"/>
        <v>1</v>
      </c>
      <c r="R50" s="6">
        <f t="shared" si="6"/>
        <v>0</v>
      </c>
    </row>
    <row r="51" spans="2:22" ht="27.75" customHeight="1">
      <c r="B51" s="124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7"/>
        <v>40764</v>
      </c>
      <c r="Q51" s="32">
        <f t="shared" si="5"/>
        <v>1</v>
      </c>
      <c r="R51" s="6">
        <f t="shared" si="6"/>
        <v>0</v>
      </c>
      <c r="V51" s="147"/>
    </row>
    <row r="52" spans="2:18" ht="15.75">
      <c r="B52" s="34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250000</v>
      </c>
      <c r="H52" s="6">
        <v>247818</v>
      </c>
      <c r="I52" s="6"/>
      <c r="J52" s="6">
        <f t="shared" si="3"/>
        <v>250000</v>
      </c>
      <c r="K52" s="30"/>
      <c r="L52" s="5"/>
      <c r="M52" s="5"/>
      <c r="N52" s="5"/>
      <c r="O52" s="5"/>
      <c r="P52" s="15">
        <f t="shared" si="7"/>
        <v>250000</v>
      </c>
      <c r="Q52" s="32">
        <f t="shared" si="5"/>
        <v>1.0088048487196248</v>
      </c>
      <c r="R52" s="6">
        <f t="shared" si="6"/>
        <v>2182</v>
      </c>
    </row>
    <row r="53" spans="2:18" ht="15.75">
      <c r="B53" s="34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7"/>
        <v>71712</v>
      </c>
      <c r="Q53" s="32">
        <f t="shared" si="5"/>
        <v>1</v>
      </c>
      <c r="R53" s="6">
        <f t="shared" si="6"/>
        <v>0</v>
      </c>
    </row>
    <row r="54" spans="2:18" ht="15.75">
      <c r="B54" s="34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7"/>
        <v>0</v>
      </c>
      <c r="Q54" s="32" t="e">
        <f t="shared" si="5"/>
        <v>#DIV/0!</v>
      </c>
      <c r="R54" s="6">
        <f t="shared" si="6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7"/>
        <v>148701</v>
      </c>
      <c r="Q55" s="32">
        <f t="shared" si="5"/>
        <v>1</v>
      </c>
      <c r="R55" s="6">
        <f t="shared" si="6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7"/>
        <v>0</v>
      </c>
      <c r="Q56" s="32" t="e">
        <f t="shared" si="5"/>
        <v>#DIV/0!</v>
      </c>
      <c r="R56" s="6">
        <f t="shared" si="6"/>
        <v>0</v>
      </c>
    </row>
    <row r="57" spans="2:18" ht="13.5" customHeight="1">
      <c r="B57" s="33" t="s">
        <v>99</v>
      </c>
      <c r="C57" s="31"/>
      <c r="D57" s="31"/>
      <c r="E57" s="31"/>
      <c r="F57" s="31"/>
      <c r="G57" s="5">
        <v>77102200</v>
      </c>
      <c r="H57" s="120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5">
        <f t="shared" si="7"/>
        <v>77102200</v>
      </c>
      <c r="Q57" s="32"/>
      <c r="R57" s="6">
        <f t="shared" si="6"/>
        <v>40047150</v>
      </c>
    </row>
    <row r="58" spans="2:20" ht="15.75">
      <c r="B58" s="33" t="s">
        <v>140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">
        <f t="shared" si="7"/>
        <v>83000</v>
      </c>
      <c r="Q58" s="32"/>
      <c r="R58" s="6">
        <f>P60-H58</f>
        <v>317000</v>
      </c>
      <c r="T58" s="152"/>
    </row>
    <row r="59" spans="2:20" ht="15.75">
      <c r="B59" s="33" t="s">
        <v>141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">
        <f t="shared" si="7"/>
        <v>15770</v>
      </c>
      <c r="Q59" s="32"/>
      <c r="R59" s="6"/>
      <c r="T59" s="96"/>
    </row>
    <row r="60" spans="2:20" ht="15.75">
      <c r="B60" s="33" t="s">
        <v>137</v>
      </c>
      <c r="C60" s="31"/>
      <c r="D60" s="31"/>
      <c r="E60" s="31"/>
      <c r="F60" s="31"/>
      <c r="G60" s="6">
        <v>400000</v>
      </c>
      <c r="H60" s="6">
        <v>354320</v>
      </c>
      <c r="I60" s="6"/>
      <c r="J60" s="6"/>
      <c r="K60" s="30">
        <f t="shared" si="4"/>
        <v>0.8858</v>
      </c>
      <c r="L60" s="5"/>
      <c r="M60" s="6"/>
      <c r="N60" s="5"/>
      <c r="O60" s="5"/>
      <c r="P60" s="15">
        <f t="shared" si="7"/>
        <v>400000</v>
      </c>
      <c r="Q60" s="32"/>
      <c r="R60" s="6"/>
      <c r="T60" s="96"/>
    </row>
    <row r="61" spans="2:20" ht="15.75">
      <c r="B61" s="33" t="s">
        <v>138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">
        <f t="shared" si="7"/>
        <v>70000</v>
      </c>
      <c r="Q61" s="32"/>
      <c r="R61" s="6"/>
      <c r="T61" s="96"/>
    </row>
    <row r="62" spans="2:21" ht="15.75">
      <c r="B62" s="33" t="s">
        <v>117</v>
      </c>
      <c r="C62" s="31"/>
      <c r="D62" s="31"/>
      <c r="E62" s="31"/>
      <c r="F62" s="31"/>
      <c r="G62" s="120">
        <v>13619286</v>
      </c>
      <c r="H62" s="120">
        <v>4925860</v>
      </c>
      <c r="I62" s="6"/>
      <c r="J62" s="6">
        <f t="shared" si="3"/>
        <v>13619286</v>
      </c>
      <c r="K62" s="30">
        <f t="shared" si="4"/>
        <v>0.36168269026731653</v>
      </c>
      <c r="L62" s="5">
        <f>-662202-37201</f>
        <v>-699403</v>
      </c>
      <c r="M62" s="6">
        <v>0</v>
      </c>
      <c r="N62" s="5"/>
      <c r="O62" s="5"/>
      <c r="P62" s="15">
        <f t="shared" si="7"/>
        <v>12919883</v>
      </c>
      <c r="Q62" s="32">
        <f t="shared" si="5"/>
        <v>2.622868494029469</v>
      </c>
      <c r="R62" s="6">
        <f t="shared" si="6"/>
        <v>7994023</v>
      </c>
      <c r="T62" s="4"/>
      <c r="U62" s="141"/>
    </row>
    <row r="63" spans="2:20" ht="15" customHeight="1">
      <c r="B63" s="124" t="s">
        <v>88</v>
      </c>
      <c r="C63" s="31"/>
      <c r="D63" s="31"/>
      <c r="E63" s="31"/>
      <c r="F63" s="31"/>
      <c r="G63" s="6">
        <v>162000</v>
      </c>
      <c r="H63" s="6">
        <v>165696</v>
      </c>
      <c r="I63" s="6"/>
      <c r="J63" s="6">
        <f t="shared" si="3"/>
        <v>162000</v>
      </c>
      <c r="K63" s="30">
        <f t="shared" si="4"/>
        <v>1.0228148148148148</v>
      </c>
      <c r="L63" s="5">
        <v>4000</v>
      </c>
      <c r="M63" s="6">
        <v>0</v>
      </c>
      <c r="N63" s="5"/>
      <c r="O63" s="5"/>
      <c r="P63" s="15">
        <f t="shared" si="7"/>
        <v>166000</v>
      </c>
      <c r="Q63" s="32"/>
      <c r="R63" s="6">
        <f t="shared" si="6"/>
        <v>304</v>
      </c>
      <c r="T63" s="4"/>
    </row>
    <row r="64" spans="2:20" ht="15.75">
      <c r="B64" s="33" t="s">
        <v>128</v>
      </c>
      <c r="C64" s="31"/>
      <c r="D64" s="31"/>
      <c r="E64" s="31"/>
      <c r="F64" s="31"/>
      <c r="G64" s="6">
        <v>1412900</v>
      </c>
      <c r="H64" s="104">
        <v>0</v>
      </c>
      <c r="I64" s="104"/>
      <c r="J64" s="104">
        <f t="shared" si="3"/>
        <v>1412900</v>
      </c>
      <c r="K64" s="30">
        <f t="shared" si="4"/>
        <v>0</v>
      </c>
      <c r="L64" s="5"/>
      <c r="M64" s="30"/>
      <c r="N64" s="5"/>
      <c r="O64" s="5"/>
      <c r="P64" s="15">
        <f t="shared" si="7"/>
        <v>1412900</v>
      </c>
      <c r="Q64" s="32"/>
      <c r="R64" s="6">
        <f t="shared" si="6"/>
        <v>1412900</v>
      </c>
      <c r="T64" s="96"/>
    </row>
    <row r="65" spans="2:20" ht="15.75">
      <c r="B65" s="33" t="s">
        <v>142</v>
      </c>
      <c r="C65" s="31"/>
      <c r="D65" s="31"/>
      <c r="E65" s="31"/>
      <c r="F65" s="31"/>
      <c r="G65" s="6">
        <v>7355080</v>
      </c>
      <c r="H65" s="104">
        <v>0</v>
      </c>
      <c r="I65" s="104"/>
      <c r="J65" s="104"/>
      <c r="K65" s="30">
        <f t="shared" si="4"/>
        <v>0</v>
      </c>
      <c r="L65" s="5"/>
      <c r="M65" s="30"/>
      <c r="N65" s="5"/>
      <c r="O65" s="5"/>
      <c r="P65" s="15">
        <f t="shared" si="7"/>
        <v>7355080</v>
      </c>
      <c r="Q65" s="32"/>
      <c r="R65" s="6"/>
      <c r="T65" s="96"/>
    </row>
    <row r="66" spans="2:20" ht="15.75">
      <c r="B66" s="34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">
        <f t="shared" si="7"/>
        <v>0</v>
      </c>
      <c r="Q66" s="32"/>
      <c r="R66" s="6">
        <f t="shared" si="6"/>
        <v>0</v>
      </c>
      <c r="T66" s="96"/>
    </row>
    <row r="67" spans="2:21" ht="15.75">
      <c r="B67" s="33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7"/>
        <v>630000</v>
      </c>
      <c r="Q67" s="32"/>
      <c r="R67" s="6">
        <f t="shared" si="6"/>
        <v>3857</v>
      </c>
      <c r="T67" s="4"/>
      <c r="U67" s="141"/>
    </row>
    <row r="68" spans="2:18" ht="15.75">
      <c r="B68" s="34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7"/>
        <v>0</v>
      </c>
      <c r="Q68" s="32"/>
      <c r="R68" s="6">
        <f t="shared" si="6"/>
        <v>0</v>
      </c>
    </row>
    <row r="69" spans="2:18" ht="0.75" customHeight="1">
      <c r="B69" s="33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">
        <f t="shared" si="7"/>
        <v>0</v>
      </c>
      <c r="Q69" s="32" t="e">
        <f t="shared" si="5"/>
        <v>#DIV/0!</v>
      </c>
      <c r="R69" s="6">
        <f t="shared" si="6"/>
        <v>0</v>
      </c>
    </row>
    <row r="70" spans="2:18" ht="15.75">
      <c r="B70" s="34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">
        <f t="shared" si="7"/>
        <v>600000</v>
      </c>
      <c r="Q70" s="32">
        <f t="shared" si="5"/>
        <v>1.0030459160985525</v>
      </c>
      <c r="R70" s="6">
        <f t="shared" si="6"/>
        <v>1822</v>
      </c>
    </row>
    <row r="71" spans="2:18" ht="15.75">
      <c r="B71" s="34" t="s">
        <v>112</v>
      </c>
      <c r="C71" s="31"/>
      <c r="D71" s="31"/>
      <c r="E71" s="31"/>
      <c r="F71" s="31"/>
      <c r="G71" s="6">
        <v>53567736</v>
      </c>
      <c r="H71" s="6">
        <v>23460737</v>
      </c>
      <c r="I71" s="6"/>
      <c r="J71" s="6">
        <f t="shared" si="3"/>
        <v>53567736</v>
      </c>
      <c r="K71" s="30">
        <f t="shared" si="4"/>
        <v>0.4379639453121558</v>
      </c>
      <c r="L71" s="5">
        <v>-1000000</v>
      </c>
      <c r="M71" s="6"/>
      <c r="N71" s="15"/>
      <c r="O71" s="15"/>
      <c r="P71" s="15">
        <f t="shared" si="7"/>
        <v>52567736</v>
      </c>
      <c r="Q71" s="32">
        <f t="shared" si="5"/>
        <v>2.2406685689371137</v>
      </c>
      <c r="R71" s="6">
        <f t="shared" si="6"/>
        <v>29106999</v>
      </c>
    </row>
    <row r="72" spans="2:18" ht="15.75" hidden="1">
      <c r="B72" s="126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7"/>
        <v>0</v>
      </c>
      <c r="Q72" s="32"/>
      <c r="R72" s="6">
        <f t="shared" si="6"/>
        <v>0</v>
      </c>
    </row>
    <row r="73" spans="2:20" ht="27" thickBot="1">
      <c r="B73" s="33" t="s">
        <v>115</v>
      </c>
      <c r="C73" s="31"/>
      <c r="D73" s="31"/>
      <c r="E73" s="31"/>
      <c r="F73" s="31"/>
      <c r="G73" s="6">
        <v>16200000</v>
      </c>
      <c r="H73" s="6">
        <v>8092319</v>
      </c>
      <c r="I73" s="6"/>
      <c r="J73" s="6">
        <f t="shared" si="3"/>
        <v>16200000</v>
      </c>
      <c r="K73" s="30">
        <f t="shared" si="4"/>
        <v>0.49952586419753087</v>
      </c>
      <c r="L73" s="5">
        <v>-1000000</v>
      </c>
      <c r="M73" s="6">
        <v>0</v>
      </c>
      <c r="N73" s="15"/>
      <c r="O73" s="15"/>
      <c r="P73" s="15">
        <f t="shared" si="7"/>
        <v>15200000</v>
      </c>
      <c r="Q73" s="32">
        <f>P73/H73</f>
        <v>1.878324371542941</v>
      </c>
      <c r="R73" s="37">
        <f t="shared" si="6"/>
        <v>7107681</v>
      </c>
      <c r="T73" s="141"/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257462395</v>
      </c>
      <c r="H74" s="41">
        <f>SUM(H41:H73)</f>
        <v>159725298</v>
      </c>
      <c r="I74" s="41">
        <f>SUM(I41:I67)</f>
        <v>0</v>
      </c>
      <c r="J74" s="41">
        <f>SUM(J41:J67)</f>
        <v>179269579</v>
      </c>
      <c r="K74" s="143">
        <f>H74/G74</f>
        <v>0.620383019430857</v>
      </c>
      <c r="L74" s="127">
        <f>SUM(L41:L73)</f>
        <v>0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257462395</v>
      </c>
      <c r="Q74" s="128">
        <f>P74/H74</f>
        <v>1.6119074324719682</v>
      </c>
      <c r="R74" s="127">
        <f t="shared" si="6"/>
        <v>97737097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85936010</v>
      </c>
      <c r="H75" s="45">
        <f>H41+H42+H49+H50+H51+H63+H72</f>
        <v>83979509</v>
      </c>
      <c r="I75" s="129">
        <f>I41+I42+I49+I50+I51</f>
        <v>0</v>
      </c>
      <c r="J75" s="129">
        <f>J41+J42+J49+J50+J51</f>
        <v>85774010</v>
      </c>
      <c r="K75" s="143">
        <f>H75/G75</f>
        <v>0.9772330481715407</v>
      </c>
      <c r="L75" s="130">
        <f>L41+L42+L49+L50+L51+L63+L72</f>
        <v>2699403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88635413</v>
      </c>
      <c r="Q75" s="128">
        <f>P75/H75</f>
        <v>1.0554409528638706</v>
      </c>
      <c r="R75" s="127">
        <f t="shared" si="6"/>
        <v>4655904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130</v>
      </c>
      <c r="H76" s="110" t="s">
        <v>145</v>
      </c>
      <c r="I76" s="112" t="s">
        <v>66</v>
      </c>
      <c r="J76" s="111" t="s">
        <v>64</v>
      </c>
      <c r="K76" s="113" t="s">
        <v>133</v>
      </c>
      <c r="L76" s="28" t="s">
        <v>85</v>
      </c>
      <c r="M76" s="112" t="s">
        <v>108</v>
      </c>
      <c r="N76" s="111" t="s">
        <v>85</v>
      </c>
      <c r="O76" s="114" t="s">
        <v>96</v>
      </c>
      <c r="P76" s="28" t="s">
        <v>131</v>
      </c>
      <c r="Q76" s="28" t="s">
        <v>126</v>
      </c>
      <c r="R76" s="115" t="s">
        <v>127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1481000</v>
      </c>
      <c r="H77" s="57">
        <f>H80+H81+H82</f>
        <v>1473442</v>
      </c>
      <c r="I77" s="13">
        <f>I78+I79+I80</f>
        <v>0</v>
      </c>
      <c r="J77" s="13">
        <f aca="true" t="shared" si="8" ref="J77:J94">G77+I77</f>
        <v>1481000</v>
      </c>
      <c r="K77" s="53">
        <f>H80/G80</f>
        <v>0.9915645161290323</v>
      </c>
      <c r="L77" s="116">
        <f>L80+L81+L82</f>
        <v>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1481000</v>
      </c>
      <c r="Q77" s="131">
        <f>P77/H77</f>
        <v>1.0051294859247937</v>
      </c>
      <c r="R77" s="116">
        <f>P77-H77</f>
        <v>7558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806000</v>
      </c>
      <c r="H80" s="12">
        <v>799201</v>
      </c>
      <c r="I80" s="6"/>
      <c r="J80" s="17"/>
      <c r="K80" s="119">
        <f>H80/G80</f>
        <v>0.9915645161290323</v>
      </c>
      <c r="L80" s="6"/>
      <c r="M80" s="6"/>
      <c r="N80" s="6"/>
      <c r="O80" s="6"/>
      <c r="P80" s="120">
        <f t="shared" si="9"/>
        <v>806000</v>
      </c>
      <c r="Q80" s="119">
        <f>P81/H80</f>
        <v>0</v>
      </c>
      <c r="R80" s="120">
        <f>P81-H80</f>
        <v>-799201</v>
      </c>
      <c r="S80" s="141"/>
    </row>
    <row r="81" spans="2:19" ht="15.75">
      <c r="B81" s="54" t="s">
        <v>103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139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0.7744677430561705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733997</v>
      </c>
      <c r="H95" s="13">
        <f>H96+H97+H100+H101</f>
        <v>568457</v>
      </c>
      <c r="I95" s="13">
        <f>I96+I97+I100+I101</f>
        <v>0</v>
      </c>
      <c r="J95" s="13">
        <f>J96+J97+J100+J101</f>
        <v>733997</v>
      </c>
      <c r="K95" s="53">
        <f>H95/G95</f>
        <v>0.7744677430561705</v>
      </c>
      <c r="L95" s="52">
        <f>L100+L101</f>
        <v>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733997</v>
      </c>
      <c r="Q95" s="62">
        <f t="shared" si="10"/>
        <v>1.291209361482047</v>
      </c>
      <c r="R95" s="125">
        <f t="shared" si="11"/>
        <v>165540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0.7673426388485046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0.4376202612310423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684397</v>
      </c>
      <c r="H100" s="10">
        <v>525167</v>
      </c>
      <c r="I100" s="15"/>
      <c r="J100" s="10">
        <f t="shared" si="15"/>
        <v>684397</v>
      </c>
      <c r="K100" s="119">
        <f>H100/G100</f>
        <v>0.7673426388485046</v>
      </c>
      <c r="L100" s="6"/>
      <c r="M100" s="6">
        <v>227500</v>
      </c>
      <c r="N100" s="15"/>
      <c r="O100" s="15"/>
      <c r="P100" s="117">
        <f t="shared" si="9"/>
        <v>684397</v>
      </c>
      <c r="Q100" s="139">
        <f t="shared" si="10"/>
        <v>1.3031987920033057</v>
      </c>
      <c r="R100" s="117">
        <f t="shared" si="11"/>
        <v>159230</v>
      </c>
      <c r="S100" s="4"/>
    </row>
    <row r="101" spans="2:19" ht="15.75">
      <c r="B101" s="54" t="s">
        <v>103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G107+G109+G116+G115+G114</f>
        <v>16502097</v>
      </c>
      <c r="H102" s="52">
        <f>H107+H109+H116+H115+H114</f>
        <v>7221652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0.4376202612310423</v>
      </c>
      <c r="L102" s="52">
        <f>L107+L109+L115+L116+L114</f>
        <v>0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16502097</v>
      </c>
      <c r="Q102" s="62">
        <f t="shared" si="10"/>
        <v>2.285086154802253</v>
      </c>
      <c r="R102" s="116">
        <f t="shared" si="11"/>
        <v>9280445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0.4701775904018164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0.4196527236437462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9597816</v>
      </c>
      <c r="H107" s="10">
        <v>4512678</v>
      </c>
      <c r="I107" s="15"/>
      <c r="J107" s="10"/>
      <c r="K107" s="119">
        <f aca="true" t="shared" si="16" ref="K107:K117">H107/G107</f>
        <v>0.4701775904018164</v>
      </c>
      <c r="L107" s="6"/>
      <c r="M107" s="6"/>
      <c r="N107" s="15"/>
      <c r="O107" s="15"/>
      <c r="P107" s="117">
        <f t="shared" si="9"/>
        <v>9597816</v>
      </c>
      <c r="Q107" s="139">
        <f t="shared" si="10"/>
        <v>2.126855937871038</v>
      </c>
      <c r="R107" s="120">
        <f t="shared" si="11"/>
        <v>5085138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>
        <v>0</v>
      </c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103</v>
      </c>
      <c r="C109" s="17"/>
      <c r="D109" s="17"/>
      <c r="E109" s="55"/>
      <c r="F109" s="31"/>
      <c r="G109" s="6">
        <v>6420535</v>
      </c>
      <c r="H109" s="15">
        <v>2694395</v>
      </c>
      <c r="I109" s="15"/>
      <c r="J109" s="15"/>
      <c r="K109" s="119">
        <f t="shared" si="16"/>
        <v>0.4196527236437462</v>
      </c>
      <c r="L109" s="6"/>
      <c r="M109" s="6"/>
      <c r="N109" s="15"/>
      <c r="O109" s="15"/>
      <c r="P109" s="117">
        <f t="shared" si="9"/>
        <v>6420535</v>
      </c>
      <c r="Q109" s="139">
        <f t="shared" si="10"/>
        <v>2.3829226969319643</v>
      </c>
      <c r="R109" s="117">
        <f t="shared" si="11"/>
        <v>3726140</v>
      </c>
    </row>
    <row r="110" spans="2:18" ht="15.75" hidden="1">
      <c r="B110" s="54" t="s">
        <v>70</v>
      </c>
      <c r="C110" s="17"/>
      <c r="D110" s="17"/>
      <c r="E110" s="55"/>
      <c r="F110" s="31"/>
      <c r="G110" s="6">
        <v>0</v>
      </c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>
        <v>0</v>
      </c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>
        <v>0</v>
      </c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>
        <v>0</v>
      </c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143</v>
      </c>
      <c r="C114" s="17"/>
      <c r="D114" s="17"/>
      <c r="E114" s="55"/>
      <c r="F114" s="31"/>
      <c r="G114" s="6">
        <v>16746</v>
      </c>
      <c r="H114" s="15">
        <v>13579</v>
      </c>
      <c r="I114" s="15"/>
      <c r="J114" s="10"/>
      <c r="K114" s="119">
        <f t="shared" si="16"/>
        <v>0.8108802101994507</v>
      </c>
      <c r="L114" s="6"/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129</v>
      </c>
      <c r="C115" s="17"/>
      <c r="D115" s="17">
        <v>-34236</v>
      </c>
      <c r="E115" s="55"/>
      <c r="F115" s="31"/>
      <c r="G115" s="6">
        <v>467000</v>
      </c>
      <c r="H115" s="8">
        <v>1000</v>
      </c>
      <c r="I115" s="15"/>
      <c r="J115" s="10"/>
      <c r="K115" s="119">
        <f t="shared" si="16"/>
        <v>0.0021413276231263384</v>
      </c>
      <c r="L115" s="6"/>
      <c r="M115" s="35"/>
      <c r="N115" s="15"/>
      <c r="O115" s="15"/>
      <c r="P115" s="117">
        <f t="shared" si="9"/>
        <v>467000</v>
      </c>
      <c r="Q115" s="139"/>
      <c r="R115" s="117">
        <f t="shared" si="11"/>
        <v>466000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1.179093567251462</v>
      </c>
      <c r="R117" s="116">
        <f t="shared" si="11"/>
        <v>73500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0.8402173913043478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>
        <v>386500</v>
      </c>
      <c r="I121" s="15"/>
      <c r="J121" s="10"/>
      <c r="K121" s="119">
        <f>H121/G121</f>
        <v>0.8402173913043478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73500</v>
      </c>
      <c r="T121" s="141"/>
    </row>
    <row r="122" spans="2:18" ht="15.75">
      <c r="B122" s="54" t="s">
        <v>103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13829020</v>
      </c>
      <c r="H124" s="9">
        <f>H125+H130+H133+H135+H138+H137+H136</f>
        <v>9420752</v>
      </c>
      <c r="I124" s="9">
        <f>I125+I130+I133+I135+I138</f>
        <v>0</v>
      </c>
      <c r="J124" s="9">
        <f>J125+J130+J133+J135+J138</f>
        <v>497500</v>
      </c>
      <c r="K124" s="53">
        <f>H124/G124</f>
        <v>0.6812306295023075</v>
      </c>
      <c r="L124" s="52">
        <f>L135+L136+L137+L138</f>
        <v>0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13829020</v>
      </c>
      <c r="Q124" s="62">
        <f t="shared" si="10"/>
        <v>1.4679316470702126</v>
      </c>
      <c r="R124" s="116">
        <f t="shared" si="11"/>
        <v>4408268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81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83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1533720</v>
      </c>
      <c r="H135" s="10">
        <v>574818</v>
      </c>
      <c r="I135" s="15"/>
      <c r="J135" s="10"/>
      <c r="K135" s="119">
        <f t="shared" si="17"/>
        <v>0.37478679289570455</v>
      </c>
      <c r="L135" s="6"/>
      <c r="M135" s="6"/>
      <c r="N135" s="15"/>
      <c r="O135" s="15"/>
      <c r="P135" s="117">
        <f t="shared" si="9"/>
        <v>1533720</v>
      </c>
      <c r="Q135" s="139">
        <f t="shared" si="10"/>
        <v>2.6681836685698777</v>
      </c>
      <c r="R135" s="117">
        <f t="shared" si="11"/>
        <v>958902</v>
      </c>
    </row>
    <row r="136" spans="2:20" ht="15.75">
      <c r="B136" s="54" t="s">
        <v>100</v>
      </c>
      <c r="C136" s="17"/>
      <c r="D136" s="17"/>
      <c r="E136" s="55"/>
      <c r="F136" s="31"/>
      <c r="G136" s="6">
        <v>200000</v>
      </c>
      <c r="H136" s="10">
        <v>151700</v>
      </c>
      <c r="I136" s="15"/>
      <c r="J136" s="10"/>
      <c r="K136" s="119">
        <f t="shared" si="17"/>
        <v>0.7585</v>
      </c>
      <c r="L136" s="6"/>
      <c r="M136" s="6"/>
      <c r="N136" s="15"/>
      <c r="O136" s="15"/>
      <c r="P136" s="117">
        <f t="shared" si="9"/>
        <v>200000</v>
      </c>
      <c r="Q136" s="139"/>
      <c r="R136" s="117">
        <f t="shared" si="11"/>
        <v>48300</v>
      </c>
      <c r="S136" s="141"/>
      <c r="T136" s="141"/>
    </row>
    <row r="137" spans="2:18" ht="15.75">
      <c r="B137" s="54" t="s">
        <v>103</v>
      </c>
      <c r="C137" s="17"/>
      <c r="D137" s="17"/>
      <c r="E137" s="55"/>
      <c r="F137" s="31"/>
      <c r="G137" s="6">
        <v>11597800</v>
      </c>
      <c r="H137" s="10">
        <v>8693734</v>
      </c>
      <c r="I137" s="15"/>
      <c r="J137" s="10"/>
      <c r="K137" s="119">
        <f t="shared" si="17"/>
        <v>0.7496019934815223</v>
      </c>
      <c r="L137" s="6"/>
      <c r="M137" s="6"/>
      <c r="N137" s="15"/>
      <c r="O137" s="15"/>
      <c r="P137" s="117">
        <f t="shared" si="9"/>
        <v>11597800</v>
      </c>
      <c r="Q137" s="139">
        <f t="shared" si="10"/>
        <v>1.3340412761651093</v>
      </c>
      <c r="R137" s="117">
        <f t="shared" si="11"/>
        <v>2904066</v>
      </c>
    </row>
    <row r="138" spans="2:18" ht="15.75">
      <c r="B138" s="54" t="s">
        <v>129</v>
      </c>
      <c r="C138" s="17"/>
      <c r="D138" s="17"/>
      <c r="E138" s="55"/>
      <c r="F138" s="31"/>
      <c r="G138" s="6">
        <v>497500</v>
      </c>
      <c r="H138" s="10">
        <v>500</v>
      </c>
      <c r="I138" s="15"/>
      <c r="J138" s="10">
        <f>G138+I138</f>
        <v>497500</v>
      </c>
      <c r="K138" s="119">
        <f t="shared" si="17"/>
        <v>0.0010050251256281408</v>
      </c>
      <c r="L138" s="6"/>
      <c r="M138" s="6"/>
      <c r="N138" s="15">
        <f>G138+L138</f>
        <v>497500</v>
      </c>
      <c r="O138" s="15"/>
      <c r="P138" s="117">
        <f t="shared" si="9"/>
        <v>497500</v>
      </c>
      <c r="Q138" s="139">
        <f t="shared" si="10"/>
        <v>995</v>
      </c>
      <c r="R138" s="117">
        <f t="shared" si="11"/>
        <v>497000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164200</v>
      </c>
      <c r="H139" s="52">
        <f>H162+H163+H164</f>
        <v>89685</v>
      </c>
      <c r="I139" s="9">
        <f>I140+I144+I148+I153+I161+I162+I163</f>
        <v>0</v>
      </c>
      <c r="J139" s="9">
        <f>J140+J144+J148+J153+J161+J162+J163</f>
        <v>13500</v>
      </c>
      <c r="K139" s="53">
        <f t="shared" si="17"/>
        <v>0.5461936662606577</v>
      </c>
      <c r="L139" s="52">
        <f>L162+L163+L164</f>
        <v>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164200</v>
      </c>
      <c r="Q139" s="62">
        <f t="shared" si="10"/>
        <v>1.8308524279422422</v>
      </c>
      <c r="R139" s="116">
        <f t="shared" si="11"/>
        <v>74515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103</v>
      </c>
      <c r="C162" s="74">
        <v>0</v>
      </c>
      <c r="D162" s="74">
        <v>-27652</v>
      </c>
      <c r="E162" s="78"/>
      <c r="F162" s="79"/>
      <c r="G162" s="6">
        <v>13500</v>
      </c>
      <c r="H162" s="10">
        <v>7928</v>
      </c>
      <c r="I162" s="15"/>
      <c r="J162" s="10">
        <f t="shared" si="23"/>
        <v>13500</v>
      </c>
      <c r="K162" s="119">
        <f t="shared" si="17"/>
        <v>0.5872592592592593</v>
      </c>
      <c r="L162" s="6"/>
      <c r="M162" s="6"/>
      <c r="N162" s="15"/>
      <c r="O162" s="15"/>
      <c r="P162" s="117">
        <f t="shared" si="24"/>
        <v>13500</v>
      </c>
      <c r="Q162" s="139">
        <f t="shared" si="25"/>
        <v>1.7028254288597375</v>
      </c>
      <c r="R162" s="117">
        <f t="shared" si="26"/>
        <v>5572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150700</v>
      </c>
      <c r="H163" s="10">
        <v>81757</v>
      </c>
      <c r="I163" s="15"/>
      <c r="J163" s="10"/>
      <c r="K163" s="119">
        <f t="shared" si="17"/>
        <v>0.5425149303251493</v>
      </c>
      <c r="L163" s="6"/>
      <c r="M163" s="6"/>
      <c r="N163" s="15"/>
      <c r="O163" s="15"/>
      <c r="P163" s="117">
        <f t="shared" si="24"/>
        <v>150700</v>
      </c>
      <c r="Q163" s="139">
        <f t="shared" si="25"/>
        <v>1.8432672431718384</v>
      </c>
      <c r="R163" s="117">
        <f t="shared" si="26"/>
        <v>68943</v>
      </c>
    </row>
    <row r="164" spans="2:18" ht="15.75">
      <c r="B164" s="54" t="s">
        <v>143</v>
      </c>
      <c r="C164" s="17"/>
      <c r="D164" s="17"/>
      <c r="E164" s="55"/>
      <c r="F164" s="17"/>
      <c r="G164" s="6">
        <v>0</v>
      </c>
      <c r="H164" s="10"/>
      <c r="I164" s="15"/>
      <c r="J164" s="10"/>
      <c r="K164" s="119"/>
      <c r="L164" s="120"/>
      <c r="M164" s="120"/>
      <c r="N164" s="123"/>
      <c r="O164" s="123"/>
      <c r="P164" s="117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79668004</v>
      </c>
      <c r="H165" s="52">
        <f>H166+H167+H173+H174+H175+H178+H179+H180+H176+H177+H184</f>
        <v>59430767</v>
      </c>
      <c r="I165" s="9"/>
      <c r="J165" s="9"/>
      <c r="K165" s="53">
        <f t="shared" si="17"/>
        <v>0.7459803687312161</v>
      </c>
      <c r="L165" s="52">
        <f>L173+L177+L178+L184</f>
        <v>0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79668004</v>
      </c>
      <c r="Q165" s="62">
        <f t="shared" si="25"/>
        <v>1.3405178499547212</v>
      </c>
      <c r="R165" s="116">
        <f t="shared" si="26"/>
        <v>20237237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32145052</v>
      </c>
      <c r="H173" s="10">
        <v>21447978</v>
      </c>
      <c r="I173" s="15"/>
      <c r="J173" s="10"/>
      <c r="K173" s="119">
        <f t="shared" si="17"/>
        <v>0.6672248655874005</v>
      </c>
      <c r="L173" s="6"/>
      <c r="M173" s="6"/>
      <c r="N173" s="15"/>
      <c r="O173" s="15"/>
      <c r="P173" s="117">
        <f t="shared" si="24"/>
        <v>32145052</v>
      </c>
      <c r="Q173" s="139">
        <f t="shared" si="25"/>
        <v>1.4987451031514485</v>
      </c>
      <c r="R173" s="117">
        <f t="shared" si="26"/>
        <v>10697074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>
        <v>0</v>
      </c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>
        <v>0</v>
      </c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86</v>
      </c>
      <c r="C176" s="17"/>
      <c r="D176" s="17"/>
      <c r="E176" s="55"/>
      <c r="F176" s="31"/>
      <c r="G176" s="6">
        <v>0</v>
      </c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129</v>
      </c>
      <c r="C177" s="17"/>
      <c r="D177" s="17"/>
      <c r="E177" s="55"/>
      <c r="F177" s="31"/>
      <c r="G177" s="6">
        <v>1138754</v>
      </c>
      <c r="H177" s="10">
        <v>6500</v>
      </c>
      <c r="I177" s="15"/>
      <c r="J177" s="10"/>
      <c r="K177" s="119">
        <f t="shared" si="17"/>
        <v>0.005707993122307364</v>
      </c>
      <c r="L177" s="6"/>
      <c r="M177" s="6"/>
      <c r="N177" s="15"/>
      <c r="O177" s="15"/>
      <c r="P177" s="117">
        <f t="shared" si="24"/>
        <v>1138754</v>
      </c>
      <c r="Q177" s="139"/>
      <c r="R177" s="117">
        <f t="shared" si="26"/>
        <v>1132254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46384198</v>
      </c>
      <c r="H178" s="10">
        <v>37976289</v>
      </c>
      <c r="I178" s="15"/>
      <c r="J178" s="10"/>
      <c r="K178" s="119">
        <f>H178/G178</f>
        <v>0.8187333324163544</v>
      </c>
      <c r="L178" s="6"/>
      <c r="M178" s="6"/>
      <c r="N178" s="15"/>
      <c r="O178" s="15"/>
      <c r="P178" s="117">
        <f t="shared" si="24"/>
        <v>46384198</v>
      </c>
      <c r="Q178" s="139">
        <f t="shared" si="25"/>
        <v>1.2213989102516045</v>
      </c>
      <c r="R178" s="117">
        <f t="shared" si="26"/>
        <v>8407909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84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24700</v>
      </c>
      <c r="H185" s="52">
        <f>H187+H186</f>
        <v>20501</v>
      </c>
      <c r="I185" s="13">
        <f>I187</f>
        <v>0</v>
      </c>
      <c r="J185" s="13">
        <f>G185+I185</f>
        <v>24700</v>
      </c>
      <c r="K185" s="53">
        <f>H185/G185</f>
        <v>0.83</v>
      </c>
      <c r="L185" s="52">
        <f>L186+L187</f>
        <v>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24700</v>
      </c>
      <c r="Q185" s="62"/>
      <c r="R185" s="116">
        <f t="shared" si="26"/>
        <v>4199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103</v>
      </c>
      <c r="C187" s="31"/>
      <c r="D187" s="31"/>
      <c r="E187" s="55"/>
      <c r="F187" s="31">
        <v>1300000</v>
      </c>
      <c r="G187" s="6">
        <v>24700</v>
      </c>
      <c r="H187" s="12">
        <v>20501</v>
      </c>
      <c r="I187" s="6"/>
      <c r="J187" s="17"/>
      <c r="K187" s="119">
        <f>H187/G187</f>
        <v>0.83</v>
      </c>
      <c r="L187" s="6"/>
      <c r="M187" s="6"/>
      <c r="N187" s="15"/>
      <c r="O187" s="15"/>
      <c r="P187" s="117">
        <f t="shared" si="24"/>
        <v>24700</v>
      </c>
      <c r="Q187" s="139"/>
      <c r="R187" s="117">
        <f t="shared" si="26"/>
        <v>4199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144575477</v>
      </c>
      <c r="H188" s="13">
        <f>H189+H190+H191+H196+H197+H195+H200+H199+H198</f>
        <v>81074464</v>
      </c>
      <c r="I188" s="13">
        <f>I189+I190+I191+I196+I197</f>
        <v>0</v>
      </c>
      <c r="J188" s="13">
        <f>J189+J190+J191+J196+J197</f>
        <v>0</v>
      </c>
      <c r="K188" s="53">
        <f t="shared" si="17"/>
        <v>0.5607760436439715</v>
      </c>
      <c r="L188" s="52">
        <f>L195+L196+L197+L198+L199</f>
        <v>0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144575477</v>
      </c>
      <c r="Q188" s="62">
        <f t="shared" si="25"/>
        <v>1.7832430813233622</v>
      </c>
      <c r="R188" s="116">
        <f t="shared" si="26"/>
        <v>63501013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9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103</v>
      </c>
      <c r="C195" s="89">
        <v>0</v>
      </c>
      <c r="D195" s="89"/>
      <c r="E195" s="55" t="e">
        <f t="shared" si="30"/>
        <v>#DIV/0!</v>
      </c>
      <c r="F195" s="137"/>
      <c r="G195" s="6">
        <v>47376500</v>
      </c>
      <c r="H195" s="17">
        <v>29532713</v>
      </c>
      <c r="I195" s="6"/>
      <c r="J195" s="17">
        <f t="shared" si="31"/>
        <v>47376500</v>
      </c>
      <c r="K195" s="119">
        <f t="shared" si="34"/>
        <v>0.6233620676917881</v>
      </c>
      <c r="L195" s="6"/>
      <c r="M195" s="6"/>
      <c r="N195" s="15"/>
      <c r="O195" s="15"/>
      <c r="P195" s="117">
        <f t="shared" si="24"/>
        <v>47376500</v>
      </c>
      <c r="Q195" s="139">
        <f t="shared" si="25"/>
        <v>1.6042041244229746</v>
      </c>
      <c r="R195" s="117">
        <f t="shared" si="26"/>
        <v>17843787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96693010</v>
      </c>
      <c r="H196" s="10">
        <v>51314688</v>
      </c>
      <c r="I196" s="15"/>
      <c r="J196" s="10"/>
      <c r="K196" s="119">
        <f t="shared" si="34"/>
        <v>0.5306969759241128</v>
      </c>
      <c r="L196" s="6"/>
      <c r="M196" s="6"/>
      <c r="N196" s="15"/>
      <c r="O196" s="15"/>
      <c r="P196" s="117">
        <f t="shared" si="24"/>
        <v>96693010</v>
      </c>
      <c r="Q196" s="139">
        <f t="shared" si="25"/>
        <v>1.8843144871113706</v>
      </c>
      <c r="R196" s="117">
        <f t="shared" si="26"/>
        <v>45378322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129</v>
      </c>
      <c r="C198" s="13"/>
      <c r="D198" s="13"/>
      <c r="E198" s="51"/>
      <c r="F198" s="90"/>
      <c r="G198" s="142">
        <v>6000</v>
      </c>
      <c r="H198" s="17">
        <v>500</v>
      </c>
      <c r="I198" s="6"/>
      <c r="J198" s="10"/>
      <c r="K198" s="119">
        <f t="shared" si="34"/>
        <v>0.08333333333333333</v>
      </c>
      <c r="L198" s="6"/>
      <c r="M198" s="6"/>
      <c r="N198" s="15"/>
      <c r="O198" s="15"/>
      <c r="P198" s="117">
        <f t="shared" si="24"/>
        <v>6000</v>
      </c>
      <c r="Q198" s="139">
        <f t="shared" si="25"/>
        <v>12</v>
      </c>
      <c r="R198" s="117">
        <f t="shared" si="26"/>
        <v>5500</v>
      </c>
    </row>
    <row r="199" spans="2:18" ht="15.75">
      <c r="B199" s="91" t="s">
        <v>97</v>
      </c>
      <c r="C199" s="83"/>
      <c r="D199" s="83"/>
      <c r="E199" s="85"/>
      <c r="F199" s="36"/>
      <c r="G199" s="37">
        <v>500000</v>
      </c>
      <c r="H199" s="83">
        <v>226596</v>
      </c>
      <c r="I199" s="37"/>
      <c r="J199" s="83"/>
      <c r="K199" s="119">
        <f t="shared" si="34"/>
        <v>0.453192</v>
      </c>
      <c r="L199" s="6"/>
      <c r="M199" s="37"/>
      <c r="N199" s="86"/>
      <c r="O199" s="86"/>
      <c r="P199" s="117">
        <f t="shared" si="24"/>
        <v>500000</v>
      </c>
      <c r="Q199" s="139">
        <f t="shared" si="25"/>
        <v>2.2065702836766756</v>
      </c>
      <c r="R199" s="117">
        <f t="shared" si="26"/>
        <v>273404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257462395</v>
      </c>
      <c r="H201" s="103">
        <f>H77+H83+H95+H102+H117+H124+H139+H165+H188+H185</f>
        <v>159710120</v>
      </c>
      <c r="I201" s="103">
        <f>I77+I83+I88+I95+I102+I117+I124+I139+I165+I181+I188+I185</f>
        <v>0</v>
      </c>
      <c r="J201" s="103">
        <f>J77+J83+J88+J95+J102+J117+J124+J139+J165+J181+J188+J185</f>
        <v>3234597</v>
      </c>
      <c r="K201" s="144">
        <f>H201/G201</f>
        <v>0.6203240671322117</v>
      </c>
      <c r="L201" s="103">
        <f>L77+L83+L88+L95+L102+L117+L124+L139+L165+L181+L188+L185</f>
        <v>0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257462395</v>
      </c>
      <c r="Q201" s="121">
        <f t="shared" si="25"/>
        <v>1.6120606195775196</v>
      </c>
      <c r="R201" s="122">
        <f t="shared" si="26"/>
        <v>97752275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109</v>
      </c>
      <c r="C203" s="95"/>
      <c r="D203" s="95"/>
      <c r="E203" s="95"/>
      <c r="F203" s="4"/>
      <c r="G203" s="4"/>
      <c r="M203" s="4" t="s">
        <v>87</v>
      </c>
      <c r="N203" s="141"/>
      <c r="O203" s="141"/>
      <c r="P203" s="141"/>
    </row>
    <row r="204" spans="2:16" ht="15.75">
      <c r="B204" s="94" t="s">
        <v>125</v>
      </c>
      <c r="C204" s="23"/>
      <c r="D204" s="95"/>
      <c r="E204" s="95"/>
      <c r="F204" s="96"/>
      <c r="G204" s="4"/>
      <c r="M204" s="4" t="s">
        <v>102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176034982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2023-10-20T08:08:20Z</cp:lastPrinted>
  <dcterms:created xsi:type="dcterms:W3CDTF">2007-06-25T06:06:27Z</dcterms:created>
  <dcterms:modified xsi:type="dcterms:W3CDTF">2023-12-07T06:51:59Z</dcterms:modified>
  <cp:category/>
  <cp:version/>
  <cp:contentType/>
  <cp:contentStatus/>
</cp:coreProperties>
</file>