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decembrie 2023" sheetId="1" r:id="rId1"/>
  </sheets>
  <definedNames>
    <definedName name="_xlnm.Print_Area" localSheetId="0">'decembrie 2023'!$A$1:$J$795</definedName>
  </definedNames>
  <calcPr fullCalcOnLoad="1"/>
</workbook>
</file>

<file path=xl/sharedStrings.xml><?xml version="1.0" encoding="utf-8"?>
<sst xmlns="http://schemas.openxmlformats.org/spreadsheetml/2006/main" count="1412" uniqueCount="565">
  <si>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</si>
  <si>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</si>
  <si>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</si>
  <si>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</si>
  <si>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</si>
  <si>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</si>
  <si>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</si>
  <si>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</si>
  <si>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</si>
  <si>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</si>
  <si>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</si>
  <si>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Cap. 65.02 " Invatamant "</t>
  </si>
  <si>
    <t>65/71</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</si>
  <si>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</si>
  <si>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</si>
  <si>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</si>
  <si>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</si>
  <si>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</si>
  <si>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</si>
  <si>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</si>
  <si>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</si>
  <si>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</si>
  <si>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</si>
  <si>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</si>
  <si>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</si>
  <si>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</si>
  <si>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</si>
  <si>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</si>
  <si>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</si>
  <si>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</si>
  <si>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</si>
  <si>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</si>
  <si>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</si>
  <si>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</si>
  <si>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</si>
  <si>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</si>
  <si>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</si>
  <si>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</si>
  <si>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</si>
  <si>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</si>
  <si>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</si>
  <si>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</si>
  <si>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</si>
  <si>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</si>
  <si>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</si>
  <si>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</si>
  <si>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</si>
  <si>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</si>
  <si>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</si>
  <si>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</si>
  <si>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</si>
  <si>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</si>
  <si>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</si>
  <si>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</si>
  <si>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</si>
  <si>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</si>
  <si>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</si>
  <si>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</si>
  <si>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</si>
  <si>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</si>
  <si>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</si>
  <si>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</si>
  <si>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</si>
  <si>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</si>
  <si>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</si>
  <si>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</si>
  <si>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</si>
  <si>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</si>
  <si>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</si>
  <si>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</si>
  <si>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</si>
  <si>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</si>
  <si>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</si>
  <si>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</si>
  <si>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</si>
  <si>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</si>
  <si>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</si>
  <si>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</si>
  <si>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</si>
  <si>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</si>
  <si>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</si>
  <si>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</si>
  <si>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</si>
  <si>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</si>
  <si>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</si>
  <si>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</si>
  <si>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</si>
  <si>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</si>
  <si>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</si>
  <si>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</si>
  <si>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</si>
  <si>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</si>
  <si>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</si>
  <si>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</si>
  <si>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</si>
  <si>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</si>
  <si>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</si>
  <si>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</si>
  <si>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</si>
  <si>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</si>
  <si>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</si>
  <si>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</si>
  <si>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</si>
  <si>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</si>
  <si>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</si>
  <si>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</si>
  <si>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</si>
  <si>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</si>
  <si>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</si>
  <si>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</si>
  <si>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</si>
  <si>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</si>
  <si>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</si>
  <si>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</si>
  <si>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</si>
  <si>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</si>
  <si>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</si>
  <si>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</si>
  <si>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</si>
  <si>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</si>
  <si>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</si>
  <si>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</si>
  <si>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</si>
  <si>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</si>
  <si>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</si>
  <si>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</si>
  <si>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</si>
  <si>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</si>
  <si>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</si>
  <si>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</si>
  <si>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</si>
  <si>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</si>
  <si>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</si>
  <si>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</si>
  <si>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</si>
  <si>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</si>
  <si>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</si>
  <si>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</si>
  <si>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</si>
  <si>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</si>
  <si>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</si>
  <si>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</si>
  <si>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</si>
  <si>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</si>
  <si>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</si>
  <si>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</si>
  <si>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</si>
  <si>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</si>
  <si>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</si>
  <si>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</si>
  <si>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</si>
  <si>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</si>
  <si>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</si>
  <si>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</si>
  <si>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</si>
  <si>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</si>
  <si>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</si>
  <si>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</si>
  <si>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</si>
  <si>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</si>
  <si>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</si>
  <si>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</si>
  <si>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</si>
  <si>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</si>
  <si>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</si>
  <si>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</si>
  <si>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</si>
  <si>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</si>
  <si>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</si>
  <si>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</si>
  <si>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</si>
  <si>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</si>
  <si>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</si>
  <si>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</si>
  <si>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</si>
  <si>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</si>
  <si>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</si>
  <si>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</si>
  <si>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</si>
  <si>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</si>
  <si>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</si>
  <si>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</si>
  <si>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</si>
  <si>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</si>
  <si>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</si>
  <si>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</si>
  <si>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</si>
  <si>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</si>
  <si>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</si>
  <si>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</si>
  <si>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</si>
  <si>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</si>
  <si>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</si>
  <si>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</si>
  <si>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</si>
  <si>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</si>
  <si>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</si>
  <si>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</si>
  <si>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</si>
  <si>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</si>
  <si>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</si>
  <si>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</si>
  <si>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</si>
  <si>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</si>
  <si>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</si>
  <si>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</si>
  <si>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</si>
  <si>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</si>
  <si>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</si>
  <si>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</si>
  <si>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</si>
  <si>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</si>
  <si>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</si>
  <si>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</si>
  <si>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</si>
  <si>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</si>
  <si>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</si>
  <si>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</si>
  <si>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</si>
  <si>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</si>
  <si>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</si>
  <si>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</si>
  <si>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</si>
  <si>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</si>
  <si>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</si>
  <si>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</si>
  <si>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</si>
  <si>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</si>
  <si>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</si>
  <si>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</si>
  <si>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</si>
  <si>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</si>
  <si>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</si>
  <si>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</si>
  <si>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</si>
  <si>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</si>
  <si>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</si>
  <si>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</si>
  <si>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</si>
  <si>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</si>
  <si>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</si>
  <si>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</si>
  <si>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</si>
  <si>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</si>
  <si>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</si>
  <si>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</si>
  <si>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</si>
  <si>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</si>
  <si>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</si>
  <si>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</si>
  <si>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</si>
  <si>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</si>
  <si>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</si>
  <si>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</si>
  <si>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</si>
  <si>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</si>
  <si>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</si>
  <si>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</si>
  <si>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</si>
  <si>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</si>
  <si>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</si>
  <si>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</si>
  <si>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</si>
  <si>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</si>
  <si>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</si>
  <si>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</si>
  <si>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</si>
  <si>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</si>
  <si>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</si>
  <si>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</si>
  <si>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</si>
  <si>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</si>
  <si>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</si>
  <si>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</si>
  <si>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</si>
  <si>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</si>
  <si>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</si>
  <si>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</si>
  <si>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</si>
  <si>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</si>
  <si>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</si>
  <si>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</si>
  <si>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</si>
  <si>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</si>
  <si>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</si>
  <si>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</si>
  <si>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</si>
  <si>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</si>
  <si>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</si>
  <si>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</si>
  <si>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</si>
  <si>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</si>
  <si>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</si>
  <si>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</si>
  <si>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</si>
  <si>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str.Codrului CC3 - CC5</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</si>
  <si>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</si>
  <si>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</si>
  <si>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</si>
  <si>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</si>
  <si>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str.Codrului CC3 - CC5</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</si>
  <si>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</si>
  <si>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</si>
  <si>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</si>
  <si>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</si>
  <si>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str.Codrului CC3 - CC5</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</si>
  <si>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</si>
  <si>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</si>
  <si>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</si>
  <si>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</si>
  <si>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str.Codrului CC3 - CC5</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</si>
  <si>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</si>
  <si>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</si>
  <si>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</si>
  <si>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</si>
  <si>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Achiziție de autobuse nepoluante</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</si>
  <si>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</si>
  <si>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</si>
  <si>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</si>
  <si>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</si>
  <si>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</si>
  <si>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</si>
  <si>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</si>
  <si>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</si>
  <si>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</si>
  <si>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</si>
  <si>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</si>
  <si>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</si>
  <si>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</si>
  <si>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</si>
  <si>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PROGRAM 2026</t>
  </si>
  <si>
    <t>PROGRAM 2027</t>
  </si>
  <si>
    <t>Dezumidificator la Creșa satu Mare</t>
  </si>
  <si>
    <t>Stații de lucru la Creșă Satu Mare</t>
  </si>
  <si>
    <t>Modul Patrimoniu Privat și Public</t>
  </si>
  <si>
    <t>Parcare etajată S+P+4 pe strada Decebal</t>
  </si>
  <si>
    <t>PT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</si>
  <si>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</si>
  <si>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</si>
  <si>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</si>
  <si>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</si>
  <si>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</si>
  <si>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</si>
  <si>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</si>
  <si>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</si>
  <si>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</si>
  <si>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</si>
  <si>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</si>
  <si>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</si>
  <si>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</si>
  <si>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</si>
  <si>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</si>
  <si>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</si>
  <si>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</si>
  <si>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</si>
  <si>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</si>
  <si>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</si>
  <si>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</si>
  <si>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</si>
  <si>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</si>
  <si>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</si>
  <si>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</si>
  <si>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</si>
  <si>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</si>
  <si>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</si>
  <si>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</si>
  <si>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</si>
  <si>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</si>
  <si>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</si>
  <si>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</si>
  <si>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</si>
  <si>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</si>
  <si>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</si>
  <si>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</si>
  <si>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</si>
  <si>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</si>
  <si>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</si>
  <si>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</si>
  <si>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</si>
  <si>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</si>
  <si>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</si>
  <si>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</si>
  <si>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</si>
  <si>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</si>
  <si>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Anexa nr.7</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</si>
  <si>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</si>
  <si>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</si>
  <si>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</si>
  <si>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</si>
  <si>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</si>
  <si>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</si>
  <si>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</si>
  <si>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</si>
  <si>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</si>
  <si>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</si>
  <si>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</si>
  <si>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</si>
  <si>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</si>
  <si>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</si>
  <si>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</si>
  <si>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</si>
  <si>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</si>
  <si>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Schimbarea iluminatului public pe strada Ács Alajos</t>
  </si>
  <si>
    <t>PT Extinderea iluminatului public pe strada Hermann Mihaly</t>
  </si>
  <si>
    <t>PT Extinderea iluminatului public pe strada Ștefan Benea</t>
  </si>
  <si>
    <t>PT Extindere iluminat public pe strada Ferma Sătmărel, nr.36A - 36P</t>
  </si>
  <si>
    <t>PT Schimbarea iluminatului public pe strada Ács Alajos</t>
  </si>
  <si>
    <t>Asistenţă tehnică din partea proiectantului pentru Extinderea iluminatului public pe strada Hermann Mihaly</t>
  </si>
  <si>
    <t>Asistenţă tehnică din partea proiectantului pentru Extinderea iluminatului public pe strada Ștefan Benea</t>
  </si>
  <si>
    <t xml:space="preserve"> Extindere iluminat public pe strada Ferma Sătmărel, nr.36A - 36P</t>
  </si>
  <si>
    <t>Asistenţă tehnică din partea proiectantului pentru  Extindere iluminat public pe strada Ferma Sătmărel, nr.36A - 36P</t>
  </si>
  <si>
    <t>Asistenţă tehnică din partea proiectantului pentru 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</si>
  <si>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</si>
  <si>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</si>
  <si>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</si>
  <si>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</si>
  <si>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</si>
  <si>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</si>
  <si>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</si>
  <si>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</si>
  <si>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Renovarea energetică a Liceului cu Program Sportiv</t>
  </si>
  <si>
    <t>Servicii de dirigenţie de şantier pentru  Renovarea energetică a Liceului cu Program Sportiv</t>
  </si>
  <si>
    <t>Asistenţă tehnică din partea proiectantului pentru Renovarea energetică a Liceului cu Program Sportiv</t>
  </si>
  <si>
    <t>SF DALI pentru blocul de locuințe situat pe str.Rândunelelor nr.6</t>
  </si>
  <si>
    <t>SF DALI pentru blocul de locuințe situat pe str.Prahova, nr.20, bl.C5</t>
  </si>
  <si>
    <t>SF DALI pentru blocul de locuințe situat pe str.Mal Stâng Someș T2</t>
  </si>
  <si>
    <t>SF DALI pentru blocul de locuințe situat pe str.Belșugului, bl.UB14</t>
  </si>
  <si>
    <t>SF DALI pentru blocul de locuințe situat pe b-dul Lucian Blaga CU 46, 48, 50, 52</t>
  </si>
  <si>
    <t>SF DALI pentru blocul de locuințe situat pe str.Ady Endre, nr.34</t>
  </si>
  <si>
    <t>SF DALI pentru blocul de locuințe situat pe str.Lalelei R1-R3</t>
  </si>
  <si>
    <t>SF DALI pentru blocul de locuințe situat pe str.Petru Bran, nr.4</t>
  </si>
  <si>
    <t>SF DALI pentru blocul de locuințe situat pe str.Ganea, bl.CG5</t>
  </si>
  <si>
    <t>SF DALI pentru blocul de locuințe situat pe b-dul Cloșca, nr.1, bl.T17</t>
  </si>
  <si>
    <t>SF DALI pentru blocul de locuințe situat pe strada Careiului, bl.C13</t>
  </si>
  <si>
    <t>SF DALI pentru blocul de locuințe situat pe str.Marsilia, nr.18</t>
  </si>
  <si>
    <t>SF DALI pentru blocul de locuințe situat pe str.Dorna, CD11 - CD13</t>
  </si>
  <si>
    <t>SF DALI pentru blocul de locuințe situat pe str.Dorna CD8</t>
  </si>
  <si>
    <t xml:space="preserve">SF 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</si>
  <si>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</si>
  <si>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</si>
  <si>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Servicii de dirigenţie de şantier pentru Reabilitarea termică la blocurile de locuințe situate în Piața Soarelui UU4, UU6, UU8,UU10</t>
  </si>
  <si>
    <t>Asistenţă tehnică din partea proiectantului pentru Reabilitarea termică la blocurile de locuințe situate în Piața Soarelui UU4, UU6, UU8,UU10</t>
  </si>
  <si>
    <t>SF Modernizare corp C2 al Liceului Tehnologic ”Constantin Brâncuși”</t>
  </si>
  <si>
    <t>SF Reorganizarea circulației în zona strada Gheorghe Doja</t>
  </si>
  <si>
    <t>Dotare grupe creșă la Grădinița cu Program Prelungit nr. 13 Satu Mare</t>
  </si>
  <si>
    <t>SF Servicii Conceptuale</t>
  </si>
  <si>
    <t>Transferuri de capital - Cap. 67.02 " Cultura, recreere si religie"</t>
  </si>
  <si>
    <t>Alte transferuri  - Cap.51.02 Autoritati publice si actiuni externe</t>
  </si>
  <si>
    <t>TOTAL CHELTUIELI CAPITAL 2023</t>
  </si>
  <si>
    <t>Achiziție machetă tactilă de bronz în relief</t>
  </si>
  <si>
    <t xml:space="preserve">Plati efectuate in anii precedenti si recuperate in anul curent in sectiunea de dezvoltare a bugetului local </t>
  </si>
  <si>
    <t>Studiu de coexistenta deviere retele pentru Bazin de inot Didactic si de Agrement-Proiect Tip</t>
  </si>
  <si>
    <t>Achiziție panou de informare cu confecție metalică dimensiuni 4200mmx5200mm</t>
  </si>
  <si>
    <t>Laptop Educațional la Colegiul Economic ”Gheorghe Dragoș”</t>
  </si>
  <si>
    <t>Mașină de gătit la Grădinita cu Program Prelungit nr.7 Satu Mare- structura Grădinița cu Program Prelungit nr. 1 Satu Mare</t>
  </si>
  <si>
    <t>Cap. 74.02 "Protecția Mediului'</t>
  </si>
  <si>
    <t>Elaborarea planului de atenuare și adaptare la schimbările climatice în Municipiul Satu Mare</t>
  </si>
  <si>
    <t>Alimentarea cu energie electrică a unor stații de încărcare situate pe b-dul Transilvania</t>
  </si>
  <si>
    <t>Extinderea iluminatului public în cvartalul blocului UU 1- UU 13 din Piața Soarelui</t>
  </si>
  <si>
    <t>Extinderea iluminatului public pe strada Vasile Scurtu</t>
  </si>
  <si>
    <t>Extinderea iluminatului public în jurul Grădiniței nr.9</t>
  </si>
  <si>
    <t>PT Extinderea iluminatului public în cvartalul blocului UU 1- UU 13 din Piața Soarelui</t>
  </si>
  <si>
    <t>PT Extinderea iluminatului public pe strada Vasile Scurtu</t>
  </si>
  <si>
    <t>PT Extinderea iluminatului public în jurul Grădiniței nr.9</t>
  </si>
  <si>
    <t>Dirigenție Extinderea iluminatului public pe strada Vasile Scurtu</t>
  </si>
  <si>
    <t>Dirigenție Extinderea iluminatului public în cvartalul blocului UU 1- UU 13 din Piața Soarelui</t>
  </si>
  <si>
    <t>Dirigenție Extinderea iluminatului public în jurul Grădiniței nr.9</t>
  </si>
  <si>
    <t>Asistenţă tehnică din partea proiectantului pentru Extinderea iluminatului public în cvartalul blocului UU 1- UU 13 din Piața Soarelui</t>
  </si>
  <si>
    <t>Asistenţă tehnică din partea proiectantului pentru Extinderea iluminatului public pe strada Vasile Scurtu</t>
  </si>
  <si>
    <t>Asistenţă tehnică din partea proiectantului pentru Extinderea iluminatului public în jurul Grădiniței nr.9</t>
  </si>
  <si>
    <t>SF Construire creșă și dotare strada Iuliu Coroianu- Aviza</t>
  </si>
  <si>
    <t>Modernizare clădire existentă B-dul Muncii nr.44</t>
  </si>
  <si>
    <t>PT Modernizare clădire existentă B-dul Muncii nr.44</t>
  </si>
  <si>
    <t>Asistenţă tehnică din partea proiectantului pentru Modernizare clădire existentă B-dul Muncii nr.44</t>
  </si>
  <si>
    <t xml:space="preserve">PT Implementarea măsurilor de eficienţă energetică la Sala de Scrimă “Alexandru Csipler” </t>
  </si>
  <si>
    <t xml:space="preserve">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</si>
  <si>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</si>
  <si>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</si>
  <si>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PT 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</si>
  <si>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</si>
  <si>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</si>
  <si>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Reabilitare termică a blocului de locuințe din str.Mircea cel Bătrân, nr.23, bl. C26</t>
  </si>
  <si>
    <t>Reabilitare termică a blocului de locuinţe situat pe B-dul I.C. Brătianu, nr.5</t>
  </si>
  <si>
    <t>PT 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</si>
  <si>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</si>
  <si>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</si>
  <si>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Asistenţă tehnică din partea proiectantului pentru Reabilitare termică la blocurile de locuinţe din str.Păulești, nr.3, bl.6</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</si>
  <si>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</si>
  <si>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</si>
  <si>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</si>
  <si>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</si>
  <si>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</si>
  <si>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</si>
  <si>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</si>
  <si>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</si>
  <si>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</si>
  <si>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</si>
  <si>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</si>
  <si>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</si>
  <si>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</si>
  <si>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Servicii de dirigenţie de şantier pentru Reabilitare termică la blocurile de locuinţe str.Careiului C3 - C5</t>
  </si>
  <si>
    <t>Asistenţă tehnică din partea proiectantului pentru Reabilitare termică la blocurile de locuinţe str.Careiului C3 - C5</t>
  </si>
  <si>
    <t>PT  Reabilitare clădiri rezidențiale Satu Mare 2</t>
  </si>
  <si>
    <t>PT  Reabilitare clădiri rezidențiale Satu Mare 7</t>
  </si>
  <si>
    <t>PT Muzeul industrializării forțate și al dezrădăcinării Satu Mare</t>
  </si>
  <si>
    <t>Muzeul industrializării forțate și al dezrădăcinării Satu Mare</t>
  </si>
  <si>
    <t>Dotari de specialitate la proiectul Muzeul industrializării forțate și al dezrădăcinării Satu Mare</t>
  </si>
  <si>
    <t>Asistenţă tehnică din partea proiectantului pentru Muzeul industrializării forțate și al dezrădăcinării Satu Mare</t>
  </si>
  <si>
    <t>74/58</t>
  </si>
  <si>
    <t>PT Reabilitare termică a blocului de locuinţe b-dul Transilvania Bl.2</t>
  </si>
  <si>
    <t>PT Reabilitare termică a blocului de locuinţe situat pe str.Proiectantului S1</t>
  </si>
  <si>
    <t>Reabilitare termicăa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</si>
  <si>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</si>
  <si>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</si>
  <si>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</si>
  <si>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</si>
  <si>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</si>
  <si>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</si>
  <si>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</si>
  <si>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</si>
  <si>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</si>
  <si>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</si>
  <si>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Asistenţă tehnică din partea proiectantului pentru Extindere rețele de alimentare cu apă și canalizare menajeră în Municipiul Satu Mare, zona Bercu Roșu</t>
  </si>
  <si>
    <t>Servicii de dirigenţie de şantier pentru Extindere rețele de alimentare cu apă și canalizare menajeră în Municipiul Satu Mare, zona Bercu Roșu</t>
  </si>
  <si>
    <t>SF Extinderea iluminatului public pe strada Sighișoara, nr. 35C</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</si>
  <si>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</si>
  <si>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</si>
  <si>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</si>
  <si>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</si>
  <si>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</si>
  <si>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</si>
  <si>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nr.11 - structură GPP 21</t>
  </si>
  <si>
    <t>Sistem supraveghere video la Centrul Social de Urgență</t>
  </si>
  <si>
    <t>Sistem de antiefracție la Centrul Social Prichindel</t>
  </si>
  <si>
    <t>PT Creșterea eficienței energetice și a gestionării inteligente a energiei în infrastructura de iluminat public a Municipiului Satu Mare, zona de SUD, jud.Satu Mare</t>
  </si>
  <si>
    <t>Asistenţă tehnică din partea proiectantului pentru Creșterea eficienței energetice și a gestionării inteligente a energiei în infrastructura de iluminat public a Municipiului Satu Mare, zona de SUD, jud.Satu Mare</t>
  </si>
  <si>
    <t>Centrală termică la Liceul Thnologic Ion I. C. Brătianu Satu Mare</t>
  </si>
  <si>
    <t>Sistem supraveghere video Școala Gimnazială Octavian Goga Satu Mare- structura Școala Gimnaziala Sătmărel</t>
  </si>
  <si>
    <t>PT Alimentarea cu energie electrică a unor stații de încărcare situate pe b-dul Transilvania</t>
  </si>
  <si>
    <t>Modernizarea infrastructurii educaționale în unitățile de învățământ din municipiul Satu Mare</t>
  </si>
  <si>
    <t>65/62</t>
  </si>
  <si>
    <t>Construire Sală de Sport la colegiul Economic Gheorghe Dragoș Satu Mare</t>
  </si>
  <si>
    <t>Multifuncțional la Școala Gimnazială ”Rákóczi Ferenc” Satu Mare</t>
  </si>
  <si>
    <t>PT Modernizarea și extinderea traseului pietonal și velo Centrul Nou din municipiul Satu Mare - Componenta 2 Pasarela pietonală și velo peste râul Someș în municipiul Satu Mare</t>
  </si>
  <si>
    <t>Servicii de dirigenţie de şantier pentruMuzeul industrializării forțate și al dezrădăcinării Satu Mare</t>
  </si>
  <si>
    <t>SF Elaborarea Planului Urbanistic General al Municipiului Satu Mare</t>
  </si>
  <si>
    <t>DALI- Reabilitare clădire situată pe Bdul Vasile Lucaciu nr.1</t>
  </si>
  <si>
    <t>SF Modernizare străzi zona de Sud</t>
  </si>
  <si>
    <t>PT Reabilitare clădiri în Municipiul Satu Mare, Str. Parcului, nr.1, în vederea înființării unui Centru de zi pentru seniori</t>
  </si>
  <si>
    <t>Sistem supraveghere video Grădinița cu Program Prelungit 14 Mai</t>
  </si>
  <si>
    <t>Sistem instalatie wireless Grădinița cu Program Prelungit 14 Mai</t>
  </si>
  <si>
    <t>PT Reabilitare clădire internat situată pe strada Ceahlăului nr.1</t>
  </si>
  <si>
    <t>-</t>
  </si>
  <si>
    <t>Servicii de supervizare pentru Parcare etajată S+P+2 pe strada Mihail Kogălniceanu nr.5</t>
  </si>
  <si>
    <t>Modernizare strada Stupilor</t>
  </si>
  <si>
    <t>PT Modernizare strada Stupilor</t>
  </si>
  <si>
    <t>Asistenţă tehnică din partea proiectantului pentru Modernizare strada Stupilor</t>
  </si>
  <si>
    <t>Servicii de dirigenţie de şantier pentru Modernizare strada Stupilor</t>
  </si>
  <si>
    <t>Servicii de supervizare pentru Parcare etajată S+P+4 pe strada Decebal</t>
  </si>
  <si>
    <t>Total 74/58 - cheltuieli curente</t>
  </si>
  <si>
    <t>Transferuri de capital - Cap. 65.02 " Învățământ"</t>
  </si>
  <si>
    <t>Cap. 74.02 "Protectia mediului"</t>
  </si>
  <si>
    <t>SF Modernizare Baza Sportivă situată pe str. Vasile Lupu</t>
  </si>
  <si>
    <t>DALI Construire Parcare la sol pe str. Mihail Kogalniceanu</t>
  </si>
  <si>
    <t>Transferuri decapital  - Cap. 84.02 "Transporturi"</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</si>
</sst>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18]dddd\,\ d\ mmmm\ yyyy"/>
    <numFmt numFmtId="169" formatCode="0.0"/>
  </numFmts>
  <fonts count="52">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B9D"/>
        <bgColor indexed="64"/>
      </patternFill>
    </fill>
    <fill>
      <patternFill patternType="solid">
        <fgColor theme="0"/>
        <bgColor indexed="64"/>
      </patternFill>
    </fill>
    <fill>
      <patternFill patternType="solid">
        <fgColor rgb="FFFFFF00"/>
        <bgColor indexed="64"/>
      </patternFill>
    </fill>
    <fill>
      <patternFill patternType="solid">
        <fgColor rgb="FFDE5CB9"/>
        <bgColor indexed="64"/>
      </patternFill>
    </fill>
    <fill>
      <patternFill patternType="solid">
        <fgColor theme="0"/>
        <bgColor indexed="64"/>
      </patternFill>
    </fill>
    <fill>
      <patternFill patternType="solid">
        <fgColor rgb="FFFFFF00"/>
        <bgColor indexed="64"/>
      </patternFill>
    </fill>
    <fill>
      <patternFill patternType="solid">
        <fgColor rgb="FFD22EAF"/>
        <bgColor indexed="64"/>
      </patternFill>
    </fill>
    <fill>
      <patternFill patternType="solid">
        <fgColor theme="0" tint="-0.24997000396251678"/>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style="medium"/>
      <top style="thin"/>
      <bottom style="medium"/>
    </border>
    <border>
      <left/>
      <right style="thin"/>
      <top style="medium"/>
      <bottom style="medium"/>
    </border>
    <border>
      <left/>
      <right/>
      <top style="medium"/>
      <bottom style="medium"/>
    </border>
    <border>
      <left style="thin"/>
      <right/>
      <top style="medium"/>
      <bottom style="medium"/>
    </border>
    <border>
      <left style="thin"/>
      <right style="thin"/>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style="medium"/>
      <right style="thin"/>
      <top/>
      <bottom style="thin"/>
    </border>
    <border>
      <left/>
      <right style="thin"/>
      <top style="medium"/>
      <bottom style="thin"/>
    </border>
    <border>
      <left/>
      <right/>
      <top style="thin"/>
      <bottom/>
    </border>
    <border>
      <left style="thin"/>
      <right/>
      <top/>
      <bottom/>
    </border>
    <border>
      <left/>
      <right style="thin"/>
      <top style="thin"/>
      <bottom/>
    </border>
    <border>
      <left style="medium"/>
      <right/>
      <top style="thin"/>
      <bottom/>
    </border>
    <border>
      <left style="medium"/>
      <right/>
      <top style="thin"/>
      <bottom style="thin"/>
    </border>
    <border>
      <left style="thin"/>
      <right/>
      <top style="thin"/>
      <bottom style="thin"/>
    </border>
    <border>
      <left/>
      <right/>
      <top/>
      <bottom style="medium"/>
    </border>
    <border>
      <left style="medium"/>
      <right style="thin"/>
      <top/>
      <bottom/>
    </border>
    <border>
      <left/>
      <right style="thin"/>
      <top/>
      <bottom style="medium"/>
    </border>
    <border>
      <left/>
      <right style="thin"/>
      <top/>
      <bottom style="thin"/>
    </border>
    <border>
      <left/>
      <right style="thin"/>
      <top style="thin"/>
      <bottom style="medium"/>
    </border>
    <border>
      <left style="medium"/>
      <right/>
      <top/>
      <bottom style="thin"/>
    </border>
    <border>
      <left style="medium"/>
      <right/>
      <top style="thin"/>
      <bottom style="medium"/>
    </border>
    <border>
      <left/>
      <right/>
      <top style="thin"/>
      <bottom style="medium"/>
    </border>
    <border>
      <left style="medium"/>
      <right style="thin"/>
      <top style="medium"/>
      <bottom/>
    </border>
    <border>
      <left style="thin"/>
      <right style="medium"/>
      <top style="medium"/>
      <bottom/>
    </border>
    <border>
      <left/>
      <right style="medium"/>
      <top style="thin"/>
      <bottom/>
    </border>
    <border>
      <left style="medium"/>
      <right/>
      <top/>
      <bottom/>
    </border>
    <border>
      <left/>
      <right style="medium"/>
      <top style="medium"/>
      <bottom style="medium"/>
    </border>
    <border>
      <left style="medium"/>
      <right/>
      <top/>
      <bottom style="medium"/>
    </border>
    <border>
      <left style="medium"/>
      <right/>
      <top style="medium"/>
      <bottom/>
    </border>
    <border>
      <left/>
      <right/>
      <top style="medium"/>
      <bottom/>
    </border>
    <border>
      <left/>
      <right style="medium"/>
      <top style="medium"/>
      <bottom/>
    </border>
    <border>
      <left/>
      <right style="medium"/>
      <top/>
      <bottom/>
    </border>
    <border>
      <left/>
      <right style="thin"/>
      <top style="medium"/>
      <bottom/>
    </border>
    <border>
      <left/>
      <right style="medium"/>
      <top/>
      <bottom style="medium"/>
    </border>
    <border>
      <left style="thin"/>
      <right/>
      <top style="medium"/>
      <bottom/>
    </border>
    <border>
      <left style="medium"/>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29">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vertical="center" wrapText="1"/>
    </xf>
    <xf numFmtId="3" fontId="6" fillId="19" borderId="29" xfId="0" applyNumberFormat="1" applyFont="1" applyFill="1" applyBorder="1" applyAlignment="1">
      <alignment horizontal="center" vertical="center" wrapText="1"/>
    </xf>
    <xf numFmtId="3" fontId="6" fillId="19" borderId="30"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1" xfId="0" applyNumberFormat="1" applyFont="1" applyFill="1" applyBorder="1" applyAlignment="1">
      <alignment horizontal="center" vertical="center" wrapText="1"/>
    </xf>
    <xf numFmtId="0" fontId="10" fillId="5" borderId="31"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2"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4" xfId="0" applyFont="1" applyFill="1" applyBorder="1" applyAlignment="1">
      <alignment vertical="center" wrapText="1"/>
    </xf>
    <xf numFmtId="3" fontId="6" fillId="5" borderId="34"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5"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6"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7"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33" xfId="0" applyNumberFormat="1" applyFont="1" applyFill="1" applyBorder="1" applyAlignment="1">
      <alignment horizontal="center" vertical="center" wrapText="1"/>
    </xf>
    <xf numFmtId="3" fontId="7" fillId="18" borderId="39" xfId="0" applyNumberFormat="1" applyFont="1" applyFill="1" applyBorder="1" applyAlignment="1">
      <alignment horizontal="center" vertical="center" wrapText="1"/>
    </xf>
    <xf numFmtId="3" fontId="10" fillId="11" borderId="37" xfId="0" applyNumberFormat="1" applyFont="1" applyFill="1" applyBorder="1" applyAlignment="1">
      <alignment wrapText="1"/>
    </xf>
    <xf numFmtId="3" fontId="10" fillId="11" borderId="15" xfId="0" applyNumberFormat="1" applyFont="1" applyFill="1" applyBorder="1" applyAlignment="1">
      <alignment wrapText="1"/>
    </xf>
    <xf numFmtId="3" fontId="10" fillId="11" borderId="39" xfId="0" applyNumberFormat="1" applyFont="1" applyFill="1" applyBorder="1" applyAlignment="1">
      <alignment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4" fillId="33" borderId="10"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6" fillId="19" borderId="40" xfId="0" applyNumberFormat="1" applyFont="1" applyFill="1" applyBorder="1" applyAlignment="1">
      <alignment horizontal="center" vertical="center"/>
    </xf>
    <xf numFmtId="3" fontId="6" fillId="19" borderId="24" xfId="0" applyNumberFormat="1" applyFont="1" applyFill="1" applyBorder="1" applyAlignment="1">
      <alignment horizontal="center" vertical="center"/>
    </xf>
    <xf numFmtId="3" fontId="6" fillId="19" borderId="36" xfId="0" applyNumberFormat="1" applyFont="1" applyFill="1" applyBorder="1" applyAlignment="1">
      <alignment horizontal="center" vertical="center"/>
    </xf>
    <xf numFmtId="3" fontId="7" fillId="19" borderId="35" xfId="0" applyNumberFormat="1" applyFont="1" applyFill="1" applyBorder="1" applyAlignment="1">
      <alignment horizontal="right"/>
    </xf>
    <xf numFmtId="3" fontId="7" fillId="19" borderId="36"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41" xfId="0" applyNumberFormat="1" applyFont="1" applyFill="1" applyBorder="1" applyAlignment="1">
      <alignment horizontal="right"/>
    </xf>
    <xf numFmtId="3" fontId="7" fillId="19" borderId="42" xfId="0" applyNumberFormat="1" applyFont="1" applyFill="1" applyBorder="1" applyAlignment="1">
      <alignment horizontal="right"/>
    </xf>
    <xf numFmtId="3" fontId="7" fillId="19" borderId="21" xfId="0" applyNumberFormat="1" applyFont="1" applyFill="1" applyBorder="1" applyAlignment="1">
      <alignment/>
    </xf>
    <xf numFmtId="3" fontId="5" fillId="12" borderId="43" xfId="0" applyNumberFormat="1" applyFont="1" applyFill="1" applyBorder="1" applyAlignment="1">
      <alignment horizontal="center" wrapText="1"/>
    </xf>
    <xf numFmtId="3" fontId="6" fillId="5" borderId="39" xfId="0" applyNumberFormat="1" applyFont="1" applyFill="1" applyBorder="1" applyAlignment="1">
      <alignment horizontal="center" vertical="center" wrapText="1"/>
    </xf>
    <xf numFmtId="3" fontId="6" fillId="5" borderId="38" xfId="0" applyNumberFormat="1" applyFont="1" applyFill="1" applyBorder="1" applyAlignment="1">
      <alignment horizontal="center" vertical="center" wrapText="1"/>
    </xf>
    <xf numFmtId="0" fontId="3" fillId="33" borderId="44" xfId="0" applyFont="1" applyFill="1" applyBorder="1" applyAlignment="1">
      <alignment/>
    </xf>
    <xf numFmtId="0" fontId="7" fillId="33" borderId="45" xfId="0" applyFont="1" applyFill="1" applyBorder="1" applyAlignment="1">
      <alignment horizontal="center" vertical="center" wrapText="1"/>
    </xf>
    <xf numFmtId="3" fontId="7" fillId="33" borderId="45" xfId="0" applyNumberFormat="1" applyFont="1" applyFill="1" applyBorder="1" applyAlignment="1">
      <alignment horizontal="center" vertical="center" wrapText="1"/>
    </xf>
    <xf numFmtId="3" fontId="7" fillId="33" borderId="46" xfId="0" applyNumberFormat="1" applyFont="1" applyFill="1" applyBorder="1" applyAlignment="1">
      <alignment horizontal="center" vertical="center" wrapText="1"/>
    </xf>
    <xf numFmtId="3" fontId="7" fillId="33" borderId="47" xfId="0" applyNumberFormat="1" applyFont="1" applyFill="1" applyBorder="1" applyAlignment="1">
      <alignment horizontal="center" vertical="center" wrapText="1"/>
    </xf>
    <xf numFmtId="3" fontId="7" fillId="33" borderId="48"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49" xfId="0" applyNumberFormat="1" applyFont="1" applyFill="1" applyBorder="1" applyAlignment="1">
      <alignment horizontal="center" vertical="center" wrapText="1"/>
    </xf>
    <xf numFmtId="3" fontId="7" fillId="9" borderId="50" xfId="0" applyNumberFormat="1" applyFont="1" applyFill="1" applyBorder="1" applyAlignment="1">
      <alignment horizontal="center" vertical="center" wrapText="1"/>
    </xf>
    <xf numFmtId="3" fontId="7" fillId="9" borderId="37" xfId="0" applyNumberFormat="1" applyFont="1" applyFill="1" applyBorder="1" applyAlignment="1">
      <alignment horizontal="center" vertical="center" wrapText="1"/>
    </xf>
    <xf numFmtId="3" fontId="7" fillId="19" borderId="45" xfId="0" applyNumberFormat="1" applyFont="1" applyFill="1" applyBorder="1" applyAlignment="1">
      <alignment horizontal="center" vertical="center" wrapText="1"/>
    </xf>
    <xf numFmtId="3" fontId="7" fillId="33" borderId="48" xfId="0" applyNumberFormat="1" applyFont="1" applyFill="1" applyBorder="1" applyAlignment="1">
      <alignment horizontal="right"/>
    </xf>
    <xf numFmtId="3" fontId="3" fillId="33" borderId="51" xfId="0" applyNumberFormat="1" applyFont="1" applyFill="1" applyBorder="1" applyAlignment="1">
      <alignment/>
    </xf>
    <xf numFmtId="3" fontId="3" fillId="33" borderId="45" xfId="0" applyNumberFormat="1" applyFont="1" applyFill="1" applyBorder="1" applyAlignment="1">
      <alignment/>
    </xf>
    <xf numFmtId="3" fontId="3" fillId="33" borderId="48"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45" xfId="0" applyFont="1" applyFill="1" applyBorder="1" applyAlignment="1">
      <alignment horizontal="center"/>
    </xf>
    <xf numFmtId="3" fontId="7" fillId="33" borderId="48" xfId="0" applyNumberFormat="1" applyFont="1" applyFill="1" applyBorder="1" applyAlignment="1">
      <alignment/>
    </xf>
    <xf numFmtId="3" fontId="3" fillId="33" borderId="47" xfId="0" applyNumberFormat="1" applyFont="1" applyFill="1" applyBorder="1" applyAlignment="1">
      <alignment/>
    </xf>
    <xf numFmtId="3" fontId="3" fillId="33" borderId="33" xfId="0" applyNumberFormat="1" applyFont="1" applyFill="1" applyBorder="1" applyAlignment="1">
      <alignment horizontal="left" wrapText="1"/>
    </xf>
    <xf numFmtId="0" fontId="6" fillId="33" borderId="34" xfId="0" applyFont="1" applyFill="1" applyBorder="1" applyAlignment="1">
      <alignment horizontal="center"/>
    </xf>
    <xf numFmtId="3" fontId="3" fillId="33" borderId="34" xfId="0" applyNumberFormat="1" applyFont="1" applyFill="1" applyBorder="1" applyAlignment="1">
      <alignment/>
    </xf>
    <xf numFmtId="3" fontId="7" fillId="33" borderId="39"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20" xfId="0" applyFont="1" applyFill="1" applyBorder="1" applyAlignment="1">
      <alignment vertical="top" wrapText="1"/>
    </xf>
    <xf numFmtId="3" fontId="3" fillId="33" borderId="10" xfId="0" applyNumberFormat="1" applyFont="1" applyFill="1" applyBorder="1" applyAlignment="1">
      <alignment horizontal="right" wrapText="1"/>
    </xf>
    <xf numFmtId="49" fontId="6" fillId="33" borderId="10" xfId="0" applyNumberFormat="1" applyFont="1" applyFill="1" applyBorder="1" applyAlignment="1">
      <alignment horizontal="center" wrapText="1"/>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3" fontId="3" fillId="33" borderId="52" xfId="0" applyNumberFormat="1" applyFont="1" applyFill="1" applyBorder="1" applyAlignment="1">
      <alignment horizontal="right"/>
    </xf>
    <xf numFmtId="3" fontId="3"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49" xfId="0" applyNumberFormat="1" applyFont="1" applyFill="1" applyBorder="1" applyAlignment="1">
      <alignment/>
    </xf>
    <xf numFmtId="3" fontId="3" fillId="33" borderId="20" xfId="0" applyNumberFormat="1" applyFont="1" applyFill="1" applyBorder="1" applyAlignment="1">
      <alignment/>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3" fontId="3" fillId="33" borderId="53"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3" fontId="7" fillId="33" borderId="37"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4"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7" fillId="33" borderId="10" xfId="0" applyNumberFormat="1" applyFont="1" applyFill="1" applyBorder="1" applyAlignment="1">
      <alignment horizontal="right"/>
    </xf>
    <xf numFmtId="0" fontId="3" fillId="33" borderId="47" xfId="0" applyFont="1" applyFill="1" applyBorder="1" applyAlignment="1">
      <alignment horizontal="left" wrapText="1"/>
    </xf>
    <xf numFmtId="49" fontId="6" fillId="33" borderId="45" xfId="0" applyNumberFormat="1" applyFont="1" applyFill="1" applyBorder="1" applyAlignment="1">
      <alignment horizontal="center" wrapText="1"/>
    </xf>
    <xf numFmtId="3" fontId="3" fillId="33" borderId="45" xfId="0" applyNumberFormat="1" applyFont="1" applyFill="1" applyBorder="1" applyAlignment="1">
      <alignment horizontal="right"/>
    </xf>
    <xf numFmtId="49" fontId="6" fillId="33" borderId="10" xfId="0" applyNumberFormat="1" applyFont="1" applyFill="1" applyBorder="1" applyAlignment="1">
      <alignment horizontal="center"/>
    </xf>
    <xf numFmtId="49" fontId="5" fillId="33" borderId="45" xfId="0" applyNumberFormat="1" applyFont="1" applyFill="1" applyBorder="1" applyAlignment="1">
      <alignment horizontal="center" wrapText="1"/>
    </xf>
    <xf numFmtId="3" fontId="3" fillId="33" borderId="45" xfId="0" applyNumberFormat="1" applyFont="1" applyFill="1" applyBorder="1" applyAlignment="1">
      <alignment horizontal="center" wrapText="1"/>
    </xf>
    <xf numFmtId="3" fontId="3" fillId="33" borderId="48" xfId="0" applyNumberFormat="1" applyFont="1" applyFill="1" applyBorder="1" applyAlignment="1">
      <alignment horizontal="center" wrapText="1"/>
    </xf>
    <xf numFmtId="3" fontId="3" fillId="33" borderId="47"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7" xfId="0" applyNumberFormat="1" applyFont="1" applyFill="1" applyBorder="1" applyAlignment="1">
      <alignment horizontal="center" wrapText="1"/>
    </xf>
    <xf numFmtId="3" fontId="3" fillId="33" borderId="50"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55"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4"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0" fontId="3" fillId="33" borderId="56" xfId="0" applyFont="1" applyFill="1" applyBorder="1" applyAlignment="1">
      <alignment vertical="center" wrapText="1"/>
    </xf>
    <xf numFmtId="3" fontId="7" fillId="33" borderId="57"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3" fontId="3" fillId="0" borderId="10" xfId="0" applyNumberFormat="1" applyFont="1" applyBorder="1" applyAlignment="1">
      <alignment horizontal="center" wrapText="1"/>
    </xf>
    <xf numFmtId="3" fontId="10" fillId="34" borderId="10" xfId="0" applyNumberFormat="1" applyFont="1" applyFill="1" applyBorder="1" applyAlignment="1">
      <alignment horizontal="right" wrapText="1"/>
    </xf>
    <xf numFmtId="3" fontId="10" fillId="34" borderId="26" xfId="0" applyNumberFormat="1" applyFont="1" applyFill="1" applyBorder="1" applyAlignment="1">
      <alignment horizontal="right" wrapText="1"/>
    </xf>
    <xf numFmtId="3" fontId="10" fillId="34" borderId="28" xfId="0" applyNumberFormat="1" applyFont="1" applyFill="1" applyBorder="1" applyAlignment="1">
      <alignment horizontal="right" wrapText="1"/>
    </xf>
    <xf numFmtId="3" fontId="3" fillId="33" borderId="37" xfId="0" applyNumberFormat="1" applyFont="1" applyFill="1" applyBorder="1" applyAlignment="1">
      <alignment/>
    </xf>
    <xf numFmtId="3" fontId="7" fillId="33" borderId="57"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6" fillId="36" borderId="10" xfId="0" applyFont="1" applyFill="1" applyBorder="1" applyAlignment="1">
      <alignment horizontal="center"/>
    </xf>
    <xf numFmtId="3" fontId="3" fillId="36" borderId="10" xfId="0" applyNumberFormat="1" applyFont="1" applyFill="1" applyBorder="1" applyAlignment="1">
      <alignment/>
    </xf>
    <xf numFmtId="3" fontId="3" fillId="36" borderId="15" xfId="0" applyNumberFormat="1" applyFont="1" applyFill="1" applyBorder="1" applyAlignment="1">
      <alignment/>
    </xf>
    <xf numFmtId="0" fontId="3" fillId="36" borderId="20" xfId="0" applyFont="1" applyFill="1" applyBorder="1" applyAlignment="1">
      <alignment wrapText="1"/>
    </xf>
    <xf numFmtId="0" fontId="7" fillId="19" borderId="20" xfId="0" applyFont="1" applyFill="1" applyBorder="1" applyAlignment="1">
      <alignment horizontal="center" vertical="center" wrapText="1"/>
    </xf>
    <xf numFmtId="3" fontId="11" fillId="37" borderId="12" xfId="0" applyNumberFormat="1" applyFont="1" applyFill="1" applyBorder="1" applyAlignment="1">
      <alignment horizontal="center" vertical="center" wrapText="1"/>
    </xf>
    <xf numFmtId="3" fontId="14" fillId="37" borderId="24" xfId="0" applyNumberFormat="1" applyFont="1" applyFill="1" applyBorder="1" applyAlignment="1">
      <alignment horizontal="center" vertical="center" wrapText="1"/>
    </xf>
    <xf numFmtId="0" fontId="3" fillId="33" borderId="18" xfId="0" applyFont="1" applyFill="1" applyBorder="1" applyAlignment="1">
      <alignment horizontal="center" wrapText="1"/>
    </xf>
    <xf numFmtId="0" fontId="3" fillId="33" borderId="18"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50" xfId="0" applyFont="1" applyFill="1" applyBorder="1" applyAlignment="1">
      <alignment wrapText="1"/>
    </xf>
    <xf numFmtId="3" fontId="3" fillId="33" borderId="50" xfId="0" applyNumberFormat="1" applyFont="1" applyFill="1" applyBorder="1" applyAlignment="1">
      <alignment/>
    </xf>
    <xf numFmtId="3" fontId="0" fillId="33" borderId="18" xfId="0" applyNumberFormat="1" applyFont="1" applyFill="1" applyBorder="1" applyAlignment="1">
      <alignment/>
    </xf>
    <xf numFmtId="3" fontId="7" fillId="19" borderId="58" xfId="0" applyNumberFormat="1" applyFont="1" applyFill="1" applyBorder="1" applyAlignment="1">
      <alignment horizontal="right"/>
    </xf>
    <xf numFmtId="3" fontId="3" fillId="33" borderId="25" xfId="0" applyNumberFormat="1" applyFont="1" applyFill="1" applyBorder="1" applyAlignment="1">
      <alignment/>
    </xf>
    <xf numFmtId="0" fontId="0" fillId="33" borderId="20" xfId="0" applyFont="1" applyFill="1" applyBorder="1" applyAlignment="1">
      <alignment vertical="center"/>
    </xf>
    <xf numFmtId="0" fontId="3" fillId="33" borderId="56" xfId="0" applyFont="1" applyFill="1" applyBorder="1" applyAlignment="1">
      <alignment horizontal="left" vertical="top" wrapText="1"/>
    </xf>
    <xf numFmtId="0" fontId="0" fillId="33" borderId="20" xfId="0" applyFont="1" applyFill="1" applyBorder="1" applyAlignment="1">
      <alignment horizontal="left" wrapText="1"/>
    </xf>
    <xf numFmtId="3" fontId="7" fillId="19" borderId="23" xfId="0" applyNumberFormat="1" applyFont="1" applyFill="1" applyBorder="1" applyAlignment="1">
      <alignment/>
    </xf>
    <xf numFmtId="3" fontId="3" fillId="33" borderId="56" xfId="0" applyNumberFormat="1" applyFont="1" applyFill="1" applyBorder="1" applyAlignment="1">
      <alignment horizontal="left" wrapText="1"/>
    </xf>
    <xf numFmtId="0" fontId="3" fillId="33" borderId="56" xfId="0" applyFont="1" applyFill="1" applyBorder="1" applyAlignment="1">
      <alignment horizontal="left" wrapText="1"/>
    </xf>
    <xf numFmtId="0" fontId="0" fillId="33" borderId="50" xfId="0" applyFont="1" applyFill="1" applyBorder="1" applyAlignment="1">
      <alignment horizontal="left"/>
    </xf>
    <xf numFmtId="0" fontId="0" fillId="33" borderId="20" xfId="0" applyFont="1" applyFill="1" applyBorder="1" applyAlignment="1">
      <alignment horizontal="left" wrapText="1"/>
    </xf>
    <xf numFmtId="0" fontId="3" fillId="33" borderId="25" xfId="0" applyFont="1" applyFill="1" applyBorder="1" applyAlignment="1">
      <alignment vertical="center" wrapText="1"/>
    </xf>
    <xf numFmtId="0" fontId="3" fillId="33" borderId="56" xfId="0" applyFont="1" applyFill="1" applyBorder="1" applyAlignment="1">
      <alignment wrapText="1"/>
    </xf>
    <xf numFmtId="0" fontId="0" fillId="33" borderId="56" xfId="0" applyFont="1" applyFill="1" applyBorder="1" applyAlignment="1">
      <alignment horizontal="left" wrapText="1"/>
    </xf>
    <xf numFmtId="0" fontId="0" fillId="33" borderId="25" xfId="0" applyFont="1" applyFill="1" applyBorder="1" applyAlignment="1">
      <alignment vertical="center" wrapText="1"/>
    </xf>
    <xf numFmtId="0" fontId="7" fillId="19" borderId="56" xfId="0" applyFont="1" applyFill="1" applyBorder="1" applyAlignment="1">
      <alignment horizontal="center" vertical="center" wrapText="1"/>
    </xf>
    <xf numFmtId="0" fontId="3" fillId="33" borderId="59" xfId="0" applyFont="1" applyFill="1" applyBorder="1" applyAlignment="1">
      <alignment vertical="center" wrapText="1"/>
    </xf>
    <xf numFmtId="3" fontId="7" fillId="19" borderId="12" xfId="0" applyNumberFormat="1" applyFont="1" applyFill="1" applyBorder="1" applyAlignment="1">
      <alignment horizontal="center" vertical="center" wrapText="1"/>
    </xf>
    <xf numFmtId="0" fontId="0" fillId="33" borderId="56" xfId="0" applyFont="1" applyFill="1" applyBorder="1" applyAlignment="1">
      <alignment horizontal="left" vertical="center" wrapText="1"/>
    </xf>
    <xf numFmtId="3" fontId="7" fillId="5" borderId="15" xfId="0" applyNumberFormat="1" applyFont="1" applyFill="1" applyBorder="1" applyAlignment="1">
      <alignment horizontal="center" vertical="center" wrapText="1"/>
    </xf>
    <xf numFmtId="3" fontId="14" fillId="37" borderId="36" xfId="0" applyNumberFormat="1" applyFont="1" applyFill="1" applyBorder="1" applyAlignment="1">
      <alignment horizontal="center" vertical="center" wrapText="1"/>
    </xf>
    <xf numFmtId="3" fontId="7" fillId="19" borderId="48" xfId="0" applyNumberFormat="1" applyFont="1" applyFill="1" applyBorder="1" applyAlignment="1">
      <alignment horizontal="center" vertical="center" wrapText="1"/>
    </xf>
    <xf numFmtId="0" fontId="0" fillId="33" borderId="20" xfId="0" applyFont="1" applyFill="1" applyBorder="1" applyAlignment="1">
      <alignment horizontal="left" wrapText="1"/>
    </xf>
    <xf numFmtId="3" fontId="10" fillId="34" borderId="15" xfId="0" applyNumberFormat="1" applyFont="1" applyFill="1" applyBorder="1" applyAlignment="1">
      <alignment horizontal="right" wrapText="1"/>
    </xf>
    <xf numFmtId="3" fontId="3" fillId="33" borderId="0" xfId="0" applyNumberFormat="1" applyFont="1" applyFill="1" applyBorder="1" applyAlignment="1">
      <alignment/>
    </xf>
    <xf numFmtId="3" fontId="7" fillId="19" borderId="45" xfId="0" applyNumberFormat="1" applyFont="1" applyFill="1" applyBorder="1" applyAlignment="1">
      <alignment horizontal="right" vertical="center" wrapText="1"/>
    </xf>
    <xf numFmtId="3" fontId="7" fillId="19" borderId="48" xfId="0" applyNumberFormat="1" applyFont="1" applyFill="1" applyBorder="1" applyAlignment="1">
      <alignment horizontal="right" vertical="center" wrapText="1"/>
    </xf>
    <xf numFmtId="3" fontId="7" fillId="9" borderId="11" xfId="0" applyNumberFormat="1" applyFont="1" applyFill="1" applyBorder="1" applyAlignment="1">
      <alignment horizontal="right" vertical="center" wrapText="1"/>
    </xf>
    <xf numFmtId="3" fontId="7" fillId="9" borderId="49" xfId="0" applyNumberFormat="1" applyFont="1" applyFill="1" applyBorder="1" applyAlignment="1">
      <alignment horizontal="right" vertical="center" wrapText="1"/>
    </xf>
    <xf numFmtId="3" fontId="7" fillId="9" borderId="50" xfId="0" applyNumberFormat="1" applyFont="1" applyFill="1" applyBorder="1" applyAlignment="1">
      <alignment horizontal="right" vertical="center" wrapText="1"/>
    </xf>
    <xf numFmtId="3" fontId="7" fillId="9" borderId="37" xfId="0" applyNumberFormat="1" applyFont="1" applyFill="1" applyBorder="1" applyAlignment="1">
      <alignment horizontal="right" vertical="center" wrapText="1"/>
    </xf>
    <xf numFmtId="3" fontId="7" fillId="18" borderId="34" xfId="0" applyNumberFormat="1" applyFont="1" applyFill="1" applyBorder="1" applyAlignment="1">
      <alignment horizontal="right" vertical="center" wrapText="1"/>
    </xf>
    <xf numFmtId="3" fontId="7" fillId="18" borderId="39"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 fontId="11" fillId="0" borderId="11" xfId="0" applyNumberFormat="1" applyFont="1" applyFill="1" applyBorder="1" applyAlignment="1">
      <alignment horizontal="right" wrapText="1"/>
    </xf>
    <xf numFmtId="3" fontId="11" fillId="0" borderId="37" xfId="0" applyNumberFormat="1" applyFont="1" applyFill="1" applyBorder="1" applyAlignment="1">
      <alignment horizontal="right" wrapText="1"/>
    </xf>
    <xf numFmtId="3" fontId="11" fillId="0" borderId="26" xfId="0" applyNumberFormat="1" applyFont="1" applyFill="1" applyBorder="1" applyAlignment="1">
      <alignment horizontal="right" wrapText="1"/>
    </xf>
    <xf numFmtId="3" fontId="11" fillId="0" borderId="28" xfId="0" applyNumberFormat="1" applyFont="1" applyFill="1" applyBorder="1" applyAlignment="1">
      <alignment horizontal="right" wrapText="1"/>
    </xf>
    <xf numFmtId="3" fontId="10" fillId="0" borderId="10" xfId="0" applyNumberFormat="1" applyFont="1" applyFill="1" applyBorder="1" applyAlignment="1">
      <alignment horizontal="right" vertical="center" wrapText="1"/>
    </xf>
    <xf numFmtId="3" fontId="10" fillId="7" borderId="31" xfId="0" applyNumberFormat="1" applyFont="1" applyFill="1" applyBorder="1" applyAlignment="1">
      <alignment wrapText="1"/>
    </xf>
    <xf numFmtId="3" fontId="10" fillId="7" borderId="60" xfId="0" applyNumberFormat="1" applyFont="1" applyFill="1" applyBorder="1" applyAlignment="1">
      <alignment wrapText="1"/>
    </xf>
    <xf numFmtId="3" fontId="10" fillId="7" borderId="21" xfId="0" applyNumberFormat="1" applyFont="1" applyFill="1" applyBorder="1" applyAlignment="1">
      <alignment wrapText="1"/>
    </xf>
    <xf numFmtId="3" fontId="10" fillId="7" borderId="23" xfId="0" applyNumberFormat="1" applyFont="1" applyFill="1" applyBorder="1" applyAlignment="1">
      <alignment wrapText="1"/>
    </xf>
    <xf numFmtId="0" fontId="0" fillId="33" borderId="20" xfId="0" applyFont="1" applyFill="1" applyBorder="1" applyAlignment="1">
      <alignment horizontal="left" vertical="center" wrapText="1"/>
    </xf>
    <xf numFmtId="0" fontId="0" fillId="33" borderId="20" xfId="0" applyFont="1" applyFill="1" applyBorder="1" applyAlignment="1">
      <alignment horizontal="left" vertical="top" wrapText="1"/>
    </xf>
    <xf numFmtId="0" fontId="0" fillId="33" borderId="55" xfId="0" applyFont="1" applyFill="1" applyBorder="1" applyAlignment="1">
      <alignment horizontal="left" wrapText="1"/>
    </xf>
    <xf numFmtId="9" fontId="3" fillId="33" borderId="0" xfId="59" applyFont="1" applyFill="1" applyAlignment="1">
      <alignment/>
    </xf>
    <xf numFmtId="3" fontId="3" fillId="33" borderId="11" xfId="0" applyNumberFormat="1" applyFont="1" applyFill="1" applyBorder="1" applyAlignment="1">
      <alignment wrapText="1"/>
    </xf>
    <xf numFmtId="3" fontId="7" fillId="33" borderId="37" xfId="0" applyNumberFormat="1" applyFont="1" applyFill="1" applyBorder="1" applyAlignment="1">
      <alignment wrapText="1"/>
    </xf>
    <xf numFmtId="3" fontId="3" fillId="36" borderId="11" xfId="0" applyNumberFormat="1" applyFont="1" applyFill="1" applyBorder="1" applyAlignment="1">
      <alignment horizontal="right"/>
    </xf>
    <xf numFmtId="3" fontId="3" fillId="33" borderId="18" xfId="0" applyNumberFormat="1" applyFont="1" applyFill="1" applyBorder="1" applyAlignment="1">
      <alignment/>
    </xf>
    <xf numFmtId="3" fontId="3" fillId="33" borderId="19" xfId="0" applyNumberFormat="1" applyFont="1" applyFill="1" applyBorder="1" applyAlignment="1">
      <alignment/>
    </xf>
    <xf numFmtId="0" fontId="3" fillId="33" borderId="32" xfId="0" applyFont="1" applyFill="1" applyBorder="1" applyAlignment="1">
      <alignment/>
    </xf>
    <xf numFmtId="0" fontId="3" fillId="33" borderId="0" xfId="0" applyFont="1" applyFill="1" applyBorder="1" applyAlignment="1">
      <alignment/>
    </xf>
    <xf numFmtId="3" fontId="3" fillId="33" borderId="47" xfId="0" applyNumberFormat="1" applyFont="1" applyFill="1" applyBorder="1" applyAlignment="1">
      <alignment horizontal="left" wrapText="1"/>
    </xf>
    <xf numFmtId="0" fontId="0" fillId="33" borderId="11" xfId="0" applyFont="1" applyFill="1" applyBorder="1" applyAlignment="1">
      <alignment horizontal="left" vertical="center" wrapText="1"/>
    </xf>
    <xf numFmtId="3" fontId="3" fillId="33" borderId="61" xfId="0" applyNumberFormat="1" applyFont="1" applyFill="1" applyBorder="1" applyAlignment="1">
      <alignment horizontal="right" wrapText="1"/>
    </xf>
    <xf numFmtId="0" fontId="3" fillId="33" borderId="50" xfId="0" applyFont="1" applyFill="1" applyBorder="1" applyAlignment="1">
      <alignment vertical="center" wrapText="1"/>
    </xf>
    <xf numFmtId="3" fontId="3" fillId="33" borderId="18" xfId="0" applyNumberFormat="1" applyFont="1" applyFill="1" applyBorder="1" applyAlignment="1">
      <alignment horizontal="right"/>
    </xf>
    <xf numFmtId="0" fontId="0" fillId="33" borderId="10" xfId="0" applyFont="1" applyFill="1" applyBorder="1" applyAlignment="1">
      <alignment horizontal="left" wrapText="1"/>
    </xf>
    <xf numFmtId="0" fontId="0" fillId="33" borderId="10" xfId="0" applyFont="1" applyFill="1" applyBorder="1" applyAlignment="1">
      <alignment/>
    </xf>
    <xf numFmtId="0" fontId="0" fillId="33" borderId="11"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wrapText="1"/>
    </xf>
    <xf numFmtId="9" fontId="0" fillId="33" borderId="10" xfId="59" applyFont="1" applyFill="1" applyBorder="1" applyAlignment="1">
      <alignment horizontal="left" wrapText="1"/>
    </xf>
    <xf numFmtId="0" fontId="3" fillId="33" borderId="20" xfId="0" applyFont="1" applyFill="1" applyBorder="1" applyAlignment="1">
      <alignment/>
    </xf>
    <xf numFmtId="0" fontId="6" fillId="33" borderId="26" xfId="0" applyFont="1" applyFill="1" applyBorder="1" applyAlignment="1">
      <alignment horizontal="center" wrapText="1"/>
    </xf>
    <xf numFmtId="3" fontId="3" fillId="33" borderId="59"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3" fillId="33" borderId="15" xfId="0" applyNumberFormat="1" applyFont="1" applyFill="1" applyBorder="1" applyAlignment="1">
      <alignment horizontal="right"/>
    </xf>
    <xf numFmtId="3" fontId="3" fillId="33" borderId="57"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8" borderId="16" xfId="0" applyNumberFormat="1" applyFont="1" applyFill="1" applyBorder="1" applyAlignment="1">
      <alignment horizontal="right"/>
    </xf>
    <xf numFmtId="0" fontId="0" fillId="33" borderId="10" xfId="0" applyFont="1" applyFill="1" applyBorder="1" applyAlignment="1">
      <alignment horizontal="right"/>
    </xf>
    <xf numFmtId="0" fontId="0" fillId="33" borderId="26" xfId="0" applyFont="1" applyFill="1" applyBorder="1" applyAlignment="1">
      <alignment horizontal="right"/>
    </xf>
    <xf numFmtId="49" fontId="6" fillId="36" borderId="10" xfId="0" applyNumberFormat="1" applyFont="1" applyFill="1" applyBorder="1" applyAlignment="1">
      <alignment horizontal="center" wrapText="1"/>
    </xf>
    <xf numFmtId="3" fontId="7" fillId="36" borderId="37" xfId="0" applyNumberFormat="1" applyFont="1" applyFill="1" applyBorder="1" applyAlignment="1">
      <alignment horizontal="right"/>
    </xf>
    <xf numFmtId="3" fontId="3" fillId="36" borderId="16" xfId="0" applyNumberFormat="1" applyFont="1" applyFill="1" applyBorder="1" applyAlignment="1">
      <alignment/>
    </xf>
    <xf numFmtId="3" fontId="7" fillId="19" borderId="57" xfId="0" applyNumberFormat="1" applyFont="1" applyFill="1" applyBorder="1" applyAlignment="1">
      <alignment horizontal="right" wrapText="1"/>
    </xf>
    <xf numFmtId="3" fontId="7" fillId="15" borderId="57" xfId="0" applyNumberFormat="1" applyFont="1" applyFill="1" applyBorder="1" applyAlignment="1">
      <alignment horizontal="right" wrapText="1"/>
    </xf>
    <xf numFmtId="3" fontId="3" fillId="36" borderId="20" xfId="0" applyNumberFormat="1" applyFont="1" applyFill="1" applyBorder="1" applyAlignment="1">
      <alignment/>
    </xf>
    <xf numFmtId="49" fontId="6" fillId="36" borderId="10" xfId="0" applyNumberFormat="1" applyFont="1" applyFill="1" applyBorder="1" applyAlignment="1">
      <alignment horizontal="center"/>
    </xf>
    <xf numFmtId="3" fontId="3" fillId="36" borderId="10" xfId="0" applyNumberFormat="1" applyFont="1" applyFill="1" applyBorder="1" applyAlignment="1">
      <alignment horizontal="right"/>
    </xf>
    <xf numFmtId="3" fontId="7" fillId="36" borderId="15" xfId="0" applyNumberFormat="1" applyFont="1" applyFill="1" applyBorder="1" applyAlignment="1">
      <alignment horizontal="right"/>
    </xf>
    <xf numFmtId="3" fontId="7" fillId="33" borderId="49" xfId="0" applyNumberFormat="1" applyFont="1" applyFill="1" applyBorder="1" applyAlignment="1">
      <alignment horizontal="right" wrapText="1"/>
    </xf>
    <xf numFmtId="3" fontId="3" fillId="33" borderId="33" xfId="0" applyNumberFormat="1" applyFont="1" applyFill="1" applyBorder="1" applyAlignment="1">
      <alignment/>
    </xf>
    <xf numFmtId="3" fontId="3" fillId="33" borderId="39" xfId="0" applyNumberFormat="1" applyFont="1" applyFill="1" applyBorder="1" applyAlignment="1">
      <alignment/>
    </xf>
    <xf numFmtId="3" fontId="7" fillId="33" borderId="27" xfId="0" applyNumberFormat="1" applyFont="1" applyFill="1" applyBorder="1" applyAlignment="1">
      <alignment horizontal="right" wrapText="1"/>
    </xf>
    <xf numFmtId="3" fontId="6" fillId="33" borderId="33" xfId="0" applyNumberFormat="1" applyFont="1" applyFill="1" applyBorder="1" applyAlignment="1">
      <alignment horizontal="right"/>
    </xf>
    <xf numFmtId="3" fontId="6" fillId="33" borderId="34" xfId="0" applyNumberFormat="1" applyFont="1" applyFill="1" applyBorder="1" applyAlignment="1">
      <alignment horizontal="right"/>
    </xf>
    <xf numFmtId="3" fontId="6" fillId="33" borderId="39" xfId="0" applyNumberFormat="1" applyFont="1" applyFill="1" applyBorder="1" applyAlignment="1">
      <alignment horizontal="right"/>
    </xf>
    <xf numFmtId="0" fontId="0" fillId="33" borderId="59" xfId="0" applyFont="1" applyFill="1" applyBorder="1" applyAlignment="1">
      <alignment vertical="center" wrapText="1"/>
    </xf>
    <xf numFmtId="49" fontId="6" fillId="33" borderId="18" xfId="0" applyNumberFormat="1" applyFont="1" applyFill="1" applyBorder="1" applyAlignment="1">
      <alignment horizontal="center" wrapText="1"/>
    </xf>
    <xf numFmtId="0" fontId="6" fillId="33" borderId="18" xfId="0" applyFont="1" applyFill="1" applyBorder="1" applyAlignment="1">
      <alignment horizontal="center"/>
    </xf>
    <xf numFmtId="3" fontId="7" fillId="33" borderId="18" xfId="0" applyNumberFormat="1" applyFont="1" applyFill="1" applyBorder="1" applyAlignment="1">
      <alignment horizontal="right"/>
    </xf>
    <xf numFmtId="3" fontId="3" fillId="33" borderId="17" xfId="0" applyNumberFormat="1" applyFont="1" applyFill="1" applyBorder="1" applyAlignment="1">
      <alignment/>
    </xf>
    <xf numFmtId="3" fontId="0" fillId="33" borderId="10" xfId="0" applyNumberFormat="1" applyFont="1" applyFill="1" applyBorder="1" applyAlignment="1">
      <alignment horizontal="left" wrapText="1"/>
    </xf>
    <xf numFmtId="3" fontId="7" fillId="33" borderId="37" xfId="0" applyNumberFormat="1" applyFont="1" applyFill="1" applyBorder="1" applyAlignment="1">
      <alignment/>
    </xf>
    <xf numFmtId="3" fontId="3" fillId="33" borderId="62" xfId="0" applyNumberFormat="1" applyFont="1" applyFill="1" applyBorder="1" applyAlignment="1">
      <alignment/>
    </xf>
    <xf numFmtId="3" fontId="3" fillId="33" borderId="54" xfId="0" applyNumberFormat="1" applyFont="1" applyFill="1" applyBorder="1" applyAlignment="1">
      <alignment horizontal="right"/>
    </xf>
    <xf numFmtId="0" fontId="0" fillId="33" borderId="47" xfId="0" applyFont="1" applyFill="1" applyBorder="1" applyAlignment="1">
      <alignment vertical="center"/>
    </xf>
    <xf numFmtId="49" fontId="6" fillId="33" borderId="45" xfId="0" applyNumberFormat="1" applyFont="1" applyFill="1" applyBorder="1" applyAlignment="1">
      <alignment horizontal="center" vertical="center" wrapText="1"/>
    </xf>
    <xf numFmtId="0" fontId="6" fillId="33" borderId="45" xfId="0" applyFont="1" applyFill="1" applyBorder="1" applyAlignment="1">
      <alignment horizontal="center" vertical="center"/>
    </xf>
    <xf numFmtId="3" fontId="3" fillId="33" borderId="43" xfId="0" applyNumberFormat="1" applyFont="1" applyFill="1" applyBorder="1" applyAlignment="1">
      <alignment/>
    </xf>
    <xf numFmtId="0" fontId="0" fillId="33" borderId="33" xfId="0" applyFont="1" applyFill="1" applyBorder="1" applyAlignment="1">
      <alignment vertical="center"/>
    </xf>
    <xf numFmtId="0" fontId="0" fillId="33" borderId="16" xfId="0" applyFont="1" applyFill="1" applyBorder="1" applyAlignment="1">
      <alignment horizontal="right"/>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7" fillId="33" borderId="49"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0" fontId="0" fillId="33" borderId="30" xfId="0" applyFont="1" applyFill="1" applyBorder="1" applyAlignment="1">
      <alignment horizontal="left" wrapText="1"/>
    </xf>
    <xf numFmtId="0" fontId="6" fillId="36" borderId="10" xfId="0" applyFont="1" applyFill="1" applyBorder="1" applyAlignment="1">
      <alignment horizontal="center" wrapText="1"/>
    </xf>
    <xf numFmtId="0" fontId="0" fillId="33" borderId="32" xfId="0" applyFont="1" applyFill="1" applyBorder="1" applyAlignment="1">
      <alignment horizontal="left" vertical="center" wrapText="1"/>
    </xf>
    <xf numFmtId="0" fontId="0" fillId="33" borderId="20" xfId="0" applyFont="1" applyFill="1" applyBorder="1" applyAlignment="1">
      <alignment vertical="center" wrapText="1"/>
    </xf>
    <xf numFmtId="0" fontId="0" fillId="33" borderId="25" xfId="0" applyFont="1" applyFill="1" applyBorder="1" applyAlignment="1">
      <alignment horizontal="left" vertical="center" wrapText="1"/>
    </xf>
    <xf numFmtId="0" fontId="0" fillId="33" borderId="54" xfId="0" applyFont="1" applyFill="1" applyBorder="1" applyAlignment="1">
      <alignment horizontal="left" vertical="center" wrapText="1"/>
    </xf>
    <xf numFmtId="0" fontId="3" fillId="33" borderId="20" xfId="0" applyFont="1" applyFill="1" applyBorder="1" applyAlignment="1">
      <alignment horizontal="left" vertical="top" wrapText="1"/>
    </xf>
    <xf numFmtId="0" fontId="3" fillId="39" borderId="20" xfId="0" applyFont="1" applyFill="1" applyBorder="1" applyAlignment="1">
      <alignment horizontal="left" vertical="center" wrapText="1"/>
    </xf>
    <xf numFmtId="0" fontId="10" fillId="33" borderId="63"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1" xfId="0" applyFont="1" applyFill="1" applyBorder="1" applyAlignment="1">
      <alignment horizontal="left" vertical="center" wrapText="1"/>
    </xf>
    <xf numFmtId="0" fontId="3" fillId="33" borderId="25" xfId="0" applyFont="1" applyFill="1" applyBorder="1" applyAlignment="1">
      <alignment horizontal="left" vertical="center" wrapText="1"/>
    </xf>
    <xf numFmtId="3" fontId="7" fillId="33" borderId="26" xfId="0" applyNumberFormat="1" applyFont="1" applyFill="1" applyBorder="1" applyAlignment="1">
      <alignment horizontal="right"/>
    </xf>
    <xf numFmtId="3" fontId="7" fillId="19" borderId="31" xfId="0" applyNumberFormat="1" applyFont="1" applyFill="1" applyBorder="1" applyAlignment="1">
      <alignment horizontal="right"/>
    </xf>
    <xf numFmtId="3" fontId="14" fillId="37" borderId="42" xfId="0" applyNumberFormat="1" applyFont="1" applyFill="1" applyBorder="1" applyAlignment="1">
      <alignment horizontal="center" vertical="center" wrapText="1"/>
    </xf>
    <xf numFmtId="3" fontId="14" fillId="37" borderId="40" xfId="0" applyNumberFormat="1" applyFont="1" applyFill="1" applyBorder="1" applyAlignment="1">
      <alignment horizontal="center" vertical="center" wrapText="1"/>
    </xf>
    <xf numFmtId="3" fontId="7" fillId="18" borderId="27" xfId="0" applyNumberFormat="1" applyFont="1" applyFill="1" applyBorder="1" applyAlignment="1">
      <alignment horizontal="right" wrapText="1"/>
    </xf>
    <xf numFmtId="3" fontId="14" fillId="40" borderId="12" xfId="0" applyNumberFormat="1" applyFont="1" applyFill="1" applyBorder="1" applyAlignment="1">
      <alignment horizontal="center" vertical="center" wrapText="1"/>
    </xf>
    <xf numFmtId="3" fontId="10" fillId="0" borderId="11"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7" fillId="0" borderId="49" xfId="0" applyNumberFormat="1" applyFont="1" applyFill="1" applyBorder="1" applyAlignment="1">
      <alignment horizontal="right" vertical="center" wrapText="1"/>
    </xf>
    <xf numFmtId="3" fontId="7" fillId="0" borderId="61" xfId="0"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wrapText="1"/>
    </xf>
    <xf numFmtId="3" fontId="10" fillId="11" borderId="28" xfId="0" applyNumberFormat="1" applyFont="1" applyFill="1" applyBorder="1" applyAlignment="1">
      <alignment wrapText="1"/>
    </xf>
    <xf numFmtId="3" fontId="11" fillId="0" borderId="27" xfId="0" applyNumberFormat="1" applyFont="1" applyFill="1" applyBorder="1" applyAlignment="1">
      <alignment horizontal="right" wrapText="1"/>
    </xf>
    <xf numFmtId="0" fontId="3" fillId="36" borderId="20" xfId="0" applyFont="1" applyFill="1" applyBorder="1" applyAlignment="1">
      <alignment vertical="center" wrapText="1"/>
    </xf>
    <xf numFmtId="0" fontId="6" fillId="36" borderId="11" xfId="0" applyFont="1" applyFill="1" applyBorder="1" applyAlignment="1">
      <alignment horizontal="center" wrapText="1"/>
    </xf>
    <xf numFmtId="3" fontId="3" fillId="36" borderId="11" xfId="0" applyNumberFormat="1" applyFont="1" applyFill="1" applyBorder="1" applyAlignment="1">
      <alignment wrapText="1"/>
    </xf>
    <xf numFmtId="3" fontId="7" fillId="36" borderId="37" xfId="0" applyNumberFormat="1" applyFont="1" applyFill="1" applyBorder="1" applyAlignment="1">
      <alignment wrapText="1"/>
    </xf>
    <xf numFmtId="3" fontId="3" fillId="36" borderId="61" xfId="0" applyNumberFormat="1" applyFont="1" applyFill="1" applyBorder="1" applyAlignment="1">
      <alignment horizontal="right" wrapText="1"/>
    </xf>
    <xf numFmtId="3" fontId="3" fillId="36" borderId="10" xfId="0" applyNumberFormat="1" applyFont="1" applyFill="1" applyBorder="1" applyAlignment="1">
      <alignment horizontal="right" wrapText="1"/>
    </xf>
    <xf numFmtId="3" fontId="3" fillId="36" borderId="15" xfId="0" applyNumberFormat="1" applyFont="1" applyFill="1" applyBorder="1" applyAlignment="1">
      <alignment horizontal="right" wrapText="1"/>
    </xf>
    <xf numFmtId="0" fontId="7" fillId="41" borderId="35" xfId="0" applyFont="1" applyFill="1" applyBorder="1" applyAlignment="1">
      <alignment horizontal="center" vertical="center" wrapText="1"/>
    </xf>
    <xf numFmtId="0" fontId="7" fillId="41" borderId="24" xfId="0" applyFont="1" applyFill="1" applyBorder="1" applyAlignment="1">
      <alignment horizontal="center" vertical="center" wrapText="1"/>
    </xf>
    <xf numFmtId="0" fontId="7" fillId="41" borderId="36"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7" fillId="18" borderId="33"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19" borderId="47" xfId="0" applyFont="1" applyFill="1" applyBorder="1" applyAlignment="1">
      <alignment horizontal="center" vertical="center" wrapText="1"/>
    </xf>
    <xf numFmtId="0" fontId="7" fillId="19" borderId="45" xfId="0" applyFont="1" applyFill="1" applyBorder="1" applyAlignment="1">
      <alignment horizontal="center" vertic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10" fillId="11" borderId="63" xfId="0" applyFont="1" applyFill="1" applyBorder="1" applyAlignment="1">
      <alignment horizontal="center" wrapText="1"/>
    </xf>
    <xf numFmtId="0" fontId="10" fillId="11" borderId="32" xfId="0" applyFont="1" applyFill="1" applyBorder="1" applyAlignment="1">
      <alignment horizontal="center" wrapText="1"/>
    </xf>
    <xf numFmtId="0" fontId="10" fillId="11" borderId="61" xfId="0" applyFont="1" applyFill="1" applyBorder="1" applyAlignment="1">
      <alignment horizontal="center" wrapText="1"/>
    </xf>
    <xf numFmtId="0" fontId="10" fillId="11" borderId="56" xfId="0" applyFont="1" applyFill="1" applyBorder="1" applyAlignment="1">
      <alignment horizontal="center" wrapText="1"/>
    </xf>
    <xf numFmtId="0" fontId="10" fillId="11" borderId="30" xfId="0" applyFont="1" applyFill="1" applyBorder="1" applyAlignment="1">
      <alignment horizontal="center" wrapText="1"/>
    </xf>
    <xf numFmtId="0" fontId="10" fillId="11" borderId="16" xfId="0" applyFont="1" applyFill="1" applyBorder="1" applyAlignment="1">
      <alignment horizontal="center" wrapText="1"/>
    </xf>
    <xf numFmtId="0" fontId="10" fillId="11" borderId="64" xfId="0" applyFont="1" applyFill="1" applyBorder="1" applyAlignment="1">
      <alignment horizontal="center" wrapText="1"/>
    </xf>
    <xf numFmtId="0" fontId="10" fillId="11" borderId="65" xfId="0" applyFont="1" applyFill="1" applyBorder="1" applyAlignment="1">
      <alignment horizontal="center" wrapText="1"/>
    </xf>
    <xf numFmtId="0" fontId="10" fillId="11" borderId="62" xfId="0" applyFont="1" applyFill="1" applyBorder="1" applyAlignment="1">
      <alignment horizontal="center" wrapText="1"/>
    </xf>
    <xf numFmtId="3" fontId="10" fillId="0" borderId="0" xfId="0" applyNumberFormat="1" applyFont="1" applyAlignment="1">
      <alignment horizontal="center" wrapText="1"/>
    </xf>
    <xf numFmtId="0" fontId="10" fillId="34" borderId="56"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55"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7" borderId="38"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7" fillId="19" borderId="38"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10" fillId="5" borderId="63"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7" fillId="41" borderId="66" xfId="0" applyFont="1" applyFill="1" applyBorder="1" applyAlignment="1">
      <alignment horizontal="center" vertical="center" wrapText="1"/>
    </xf>
    <xf numFmtId="0" fontId="7" fillId="41" borderId="43" xfId="0" applyFont="1" applyFill="1" applyBorder="1" applyAlignment="1">
      <alignment horizontal="center" vertical="center" wrapText="1"/>
    </xf>
    <xf numFmtId="0" fontId="7" fillId="41" borderId="67" xfId="0" applyFont="1" applyFill="1" applyBorder="1" applyAlignment="1">
      <alignment horizontal="center" vertical="center" wrapText="1"/>
    </xf>
    <xf numFmtId="0" fontId="7" fillId="41" borderId="55" xfId="0" applyFont="1" applyFill="1" applyBorder="1" applyAlignment="1">
      <alignment horizontal="center" vertical="center" wrapText="1"/>
    </xf>
    <xf numFmtId="0" fontId="7" fillId="41" borderId="52" xfId="0" applyFont="1" applyFill="1" applyBorder="1" applyAlignment="1">
      <alignment horizontal="center" vertical="center" wrapText="1"/>
    </xf>
    <xf numFmtId="0" fontId="7" fillId="41" borderId="68" xfId="0" applyFont="1" applyFill="1" applyBorder="1" applyAlignment="1">
      <alignment horizontal="center" vertical="center" wrapText="1"/>
    </xf>
    <xf numFmtId="0" fontId="7" fillId="19" borderId="69"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10" fillId="5" borderId="56"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7" fillId="41" borderId="13" xfId="0" applyFont="1" applyFill="1" applyBorder="1" applyAlignment="1">
      <alignment horizontal="center" vertical="center" wrapText="1"/>
    </xf>
    <xf numFmtId="0" fontId="7" fillId="41" borderId="41" xfId="0" applyFont="1" applyFill="1" applyBorder="1" applyAlignment="1">
      <alignment horizontal="center" vertical="center" wrapText="1"/>
    </xf>
    <xf numFmtId="0" fontId="7" fillId="41" borderId="70"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10" fillId="33" borderId="63"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1" xfId="0" applyFont="1" applyFill="1" applyBorder="1" applyAlignment="1">
      <alignment horizontal="left" vertical="center" wrapText="1"/>
    </xf>
    <xf numFmtId="0" fontId="7" fillId="18" borderId="55" xfId="0" applyFont="1" applyFill="1" applyBorder="1" applyAlignment="1">
      <alignment horizontal="center" vertical="center" wrapText="1"/>
    </xf>
    <xf numFmtId="0" fontId="7" fillId="18" borderId="52" xfId="0" applyFont="1" applyFill="1" applyBorder="1" applyAlignment="1">
      <alignment horizontal="center" vertical="center" wrapText="1"/>
    </xf>
    <xf numFmtId="0" fontId="7" fillId="18" borderId="54" xfId="0" applyFont="1" applyFill="1" applyBorder="1" applyAlignment="1">
      <alignment horizontal="center" vertical="center" wrapText="1"/>
    </xf>
    <xf numFmtId="0" fontId="7" fillId="19" borderId="71" xfId="0" applyFont="1" applyFill="1" applyBorder="1" applyAlignment="1">
      <alignment horizontal="center" vertical="center" wrapText="1"/>
    </xf>
    <xf numFmtId="0" fontId="7" fillId="19" borderId="58" xfId="0" applyFont="1" applyFill="1" applyBorder="1" applyAlignment="1">
      <alignment horizontal="center" vertical="center" wrapText="1"/>
    </xf>
    <xf numFmtId="0" fontId="7" fillId="42" borderId="72" xfId="0" applyFont="1" applyFill="1" applyBorder="1" applyAlignment="1">
      <alignment horizontal="center" vertical="center" wrapText="1"/>
    </xf>
    <xf numFmtId="0" fontId="7" fillId="42" borderId="73" xfId="0" applyFont="1" applyFill="1" applyBorder="1" applyAlignment="1">
      <alignment horizontal="center" vertical="center" wrapText="1"/>
    </xf>
    <xf numFmtId="0" fontId="7" fillId="42" borderId="74"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41" xfId="0" applyFont="1" applyFill="1" applyBorder="1" applyAlignment="1">
      <alignment horizontal="center" vertical="center" wrapText="1"/>
    </xf>
    <xf numFmtId="0" fontId="10" fillId="18" borderId="70" xfId="0" applyFont="1" applyFill="1" applyBorder="1" applyAlignment="1">
      <alignment horizontal="center" vertical="center" wrapText="1"/>
    </xf>
    <xf numFmtId="0" fontId="10" fillId="18" borderId="71"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7" fillId="42" borderId="69" xfId="0" applyFont="1" applyFill="1" applyBorder="1" applyAlignment="1">
      <alignment horizontal="center" vertical="center" wrapText="1"/>
    </xf>
    <xf numFmtId="0" fontId="7" fillId="42" borderId="0" xfId="0" applyFont="1" applyFill="1" applyBorder="1" applyAlignment="1">
      <alignment horizontal="center" vertical="center" wrapText="1"/>
    </xf>
    <xf numFmtId="0" fontId="7" fillId="42" borderId="75"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42" borderId="69" xfId="0" applyFont="1" applyFill="1" applyBorder="1" applyAlignment="1">
      <alignment horizontal="center" wrapText="1"/>
    </xf>
    <xf numFmtId="0" fontId="7" fillId="42" borderId="0" xfId="0" applyFont="1" applyFill="1" applyBorder="1" applyAlignment="1">
      <alignment horizontal="center" wrapText="1"/>
    </xf>
    <xf numFmtId="0" fontId="7" fillId="42" borderId="75" xfId="0" applyFont="1" applyFill="1" applyBorder="1" applyAlignment="1">
      <alignment horizontal="center" wrapText="1"/>
    </xf>
    <xf numFmtId="0" fontId="6" fillId="19" borderId="13" xfId="0" applyFont="1" applyFill="1" applyBorder="1" applyAlignment="1">
      <alignment horizontal="center" vertical="center" wrapText="1"/>
    </xf>
    <xf numFmtId="0" fontId="6" fillId="19" borderId="41" xfId="0" applyFont="1" applyFill="1" applyBorder="1" applyAlignment="1">
      <alignment horizontal="center" vertical="center" wrapText="1"/>
    </xf>
    <xf numFmtId="0" fontId="6" fillId="19" borderId="70"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41" xfId="0" applyFont="1" applyFill="1" applyBorder="1" applyAlignment="1">
      <alignment horizontal="center" wrapText="1"/>
    </xf>
    <xf numFmtId="0" fontId="5" fillId="12" borderId="40" xfId="0" applyFont="1" applyFill="1" applyBorder="1" applyAlignment="1">
      <alignment horizontal="center" wrapText="1"/>
    </xf>
    <xf numFmtId="0" fontId="5" fillId="12" borderId="72" xfId="0" applyFont="1" applyFill="1" applyBorder="1" applyAlignment="1">
      <alignment horizontal="center" wrapText="1"/>
    </xf>
    <xf numFmtId="0" fontId="5" fillId="12" borderId="73" xfId="0" applyFont="1" applyFill="1" applyBorder="1" applyAlignment="1">
      <alignment horizontal="center" wrapText="1"/>
    </xf>
    <xf numFmtId="0" fontId="5" fillId="12" borderId="76" xfId="0" applyFont="1" applyFill="1" applyBorder="1" applyAlignment="1">
      <alignment horizontal="center" wrapText="1"/>
    </xf>
    <xf numFmtId="0" fontId="11" fillId="37" borderId="72"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6" fillId="33" borderId="13" xfId="0" applyFont="1" applyFill="1" applyBorder="1" applyAlignment="1">
      <alignment horizontal="center" wrapText="1"/>
    </xf>
    <xf numFmtId="0" fontId="6" fillId="33" borderId="70"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70" xfId="0" applyNumberFormat="1" applyFont="1" applyFill="1" applyBorder="1" applyAlignment="1">
      <alignment horizontal="center"/>
    </xf>
    <xf numFmtId="0" fontId="7" fillId="42" borderId="71" xfId="0" applyFont="1" applyFill="1" applyBorder="1" applyAlignment="1">
      <alignment horizontal="center" wrapText="1"/>
    </xf>
    <xf numFmtId="0" fontId="7" fillId="42" borderId="58" xfId="0" applyFont="1" applyFill="1" applyBorder="1" applyAlignment="1">
      <alignment horizontal="center" wrapText="1"/>
    </xf>
    <xf numFmtId="0" fontId="7" fillId="42" borderId="77" xfId="0" applyFont="1" applyFill="1" applyBorder="1" applyAlignment="1">
      <alignment horizontal="center" wrapText="1"/>
    </xf>
    <xf numFmtId="0" fontId="7" fillId="42" borderId="13" xfId="0" applyFont="1" applyFill="1" applyBorder="1" applyAlignment="1">
      <alignment horizontal="center" wrapText="1"/>
    </xf>
    <xf numFmtId="0" fontId="7" fillId="42" borderId="41" xfId="0" applyFont="1" applyFill="1" applyBorder="1" applyAlignment="1">
      <alignment horizontal="center" wrapText="1"/>
    </xf>
    <xf numFmtId="0" fontId="7" fillId="42" borderId="70" xfId="0" applyFont="1" applyFill="1" applyBorder="1" applyAlignment="1">
      <alignment horizontal="center" wrapText="1"/>
    </xf>
    <xf numFmtId="0" fontId="7" fillId="19" borderId="71" xfId="0" applyFont="1" applyFill="1" applyBorder="1" applyAlignment="1">
      <alignment horizontal="center" wrapText="1"/>
    </xf>
    <xf numFmtId="0" fontId="7" fillId="19" borderId="58" xfId="0" applyFont="1" applyFill="1" applyBorder="1" applyAlignment="1">
      <alignment horizontal="center" wrapText="1"/>
    </xf>
    <xf numFmtId="0" fontId="7" fillId="19" borderId="60" xfId="0" applyFont="1" applyFill="1" applyBorder="1" applyAlignment="1">
      <alignment horizontal="center" wrapText="1"/>
    </xf>
    <xf numFmtId="0" fontId="7" fillId="19" borderId="59"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xf numFmtId="0" fontId="6" fillId="19" borderId="13" xfId="0" applyFont="1" applyFill="1" applyBorder="1" applyAlignment="1">
      <alignment horizontal="center" wrapText="1"/>
    </xf>
    <xf numFmtId="0" fontId="6" fillId="19" borderId="41" xfId="0" applyFont="1" applyFill="1" applyBorder="1" applyAlignment="1">
      <alignment horizontal="center" wrapText="1"/>
    </xf>
    <xf numFmtId="0" fontId="6" fillId="19" borderId="40" xfId="0" applyFont="1" applyFill="1" applyBorder="1" applyAlignment="1">
      <alignment horizontal="center" wrapText="1"/>
    </xf>
    <xf numFmtId="0" fontId="7" fillId="41" borderId="13" xfId="0" applyFont="1" applyFill="1" applyBorder="1" applyAlignment="1">
      <alignment horizontal="center" wrapText="1"/>
    </xf>
    <xf numFmtId="0" fontId="7" fillId="41" borderId="41" xfId="0" applyFont="1" applyFill="1" applyBorder="1" applyAlignment="1">
      <alignment horizontal="center" wrapText="1"/>
    </xf>
    <xf numFmtId="0" fontId="7" fillId="41" borderId="70" xfId="0" applyFont="1" applyFill="1" applyBorder="1" applyAlignment="1">
      <alignment horizontal="center" wrapText="1"/>
    </xf>
    <xf numFmtId="0" fontId="7" fillId="19" borderId="13" xfId="0" applyFont="1" applyFill="1" applyBorder="1" applyAlignment="1">
      <alignment horizontal="center" wrapText="1"/>
    </xf>
    <xf numFmtId="0" fontId="7" fillId="19" borderId="41" xfId="0" applyFont="1" applyFill="1" applyBorder="1" applyAlignment="1">
      <alignment horizontal="center" wrapText="1"/>
    </xf>
    <xf numFmtId="0" fontId="7" fillId="19" borderId="71" xfId="0" applyFont="1" applyFill="1" applyBorder="1" applyAlignment="1">
      <alignment horizontal="center"/>
    </xf>
    <xf numFmtId="0" fontId="7" fillId="19" borderId="58" xfId="0" applyFont="1" applyFill="1" applyBorder="1" applyAlignment="1">
      <alignment horizontal="center"/>
    </xf>
    <xf numFmtId="0" fontId="7" fillId="19" borderId="77" xfId="0" applyFont="1" applyFill="1" applyBorder="1" applyAlignment="1">
      <alignment horizontal="center"/>
    </xf>
    <xf numFmtId="0" fontId="7" fillId="19" borderId="13" xfId="0" applyFont="1" applyFill="1" applyBorder="1" applyAlignment="1">
      <alignment horizontal="center"/>
    </xf>
    <xf numFmtId="0" fontId="7" fillId="19" borderId="41" xfId="0" applyFont="1" applyFill="1" applyBorder="1" applyAlignment="1">
      <alignment horizontal="center"/>
    </xf>
    <xf numFmtId="0" fontId="7" fillId="19" borderId="70" xfId="0" applyFont="1" applyFill="1" applyBorder="1" applyAlignment="1">
      <alignment horizontal="center"/>
    </xf>
    <xf numFmtId="0" fontId="7" fillId="42" borderId="41" xfId="0" applyFont="1" applyFill="1" applyBorder="1" applyAlignment="1">
      <alignment horizontal="center" vertical="center" wrapText="1"/>
    </xf>
    <xf numFmtId="0" fontId="7" fillId="42" borderId="70" xfId="0" applyFont="1" applyFill="1" applyBorder="1" applyAlignment="1">
      <alignment horizontal="center" vertical="center" wrapText="1"/>
    </xf>
    <xf numFmtId="0" fontId="3" fillId="0" borderId="20" xfId="0" applyFont="1" applyFill="1" applyBorder="1" applyAlignment="1">
      <alignment horizontal="left" vertical="center" wrapText="1"/>
    </xf>
    <xf numFmtId="49" fontId="6" fillId="0" borderId="10" xfId="0" applyNumberFormat="1" applyFont="1" applyFill="1" applyBorder="1" applyAlignment="1">
      <alignment horizontal="center"/>
    </xf>
    <xf numFmtId="0" fontId="6" fillId="0" borderId="10" xfId="0" applyFont="1" applyFill="1" applyBorder="1" applyAlignment="1">
      <alignment horizontal="center" wrapText="1"/>
    </xf>
    <xf numFmtId="3" fontId="3" fillId="0" borderId="10" xfId="0" applyNumberFormat="1" applyFont="1" applyFill="1" applyBorder="1" applyAlignment="1">
      <alignment horizontal="right"/>
    </xf>
    <xf numFmtId="3" fontId="7" fillId="0" borderId="15" xfId="0" applyNumberFormat="1" applyFont="1" applyFill="1" applyBorder="1" applyAlignment="1">
      <alignment horizontal="right"/>
    </xf>
    <xf numFmtId="3" fontId="3" fillId="0" borderId="20" xfId="0" applyNumberFormat="1" applyFont="1" applyFill="1" applyBorder="1" applyAlignment="1">
      <alignment/>
    </xf>
    <xf numFmtId="0" fontId="10" fillId="10" borderId="13" xfId="0" applyFont="1" applyFill="1" applyBorder="1" applyAlignment="1">
      <alignment horizontal="center" vertical="center" wrapText="1"/>
    </xf>
    <xf numFmtId="0" fontId="10" fillId="10" borderId="41" xfId="0" applyFont="1" applyFill="1" applyBorder="1" applyAlignment="1">
      <alignment horizontal="center" vertical="center" wrapText="1"/>
    </xf>
    <xf numFmtId="0" fontId="10" fillId="10" borderId="70" xfId="0" applyFont="1" applyFill="1" applyBorder="1" applyAlignment="1">
      <alignment horizontal="center" vertical="center" wrapText="1"/>
    </xf>
    <xf numFmtId="3" fontId="10" fillId="10" borderId="12" xfId="0" applyNumberFormat="1" applyFont="1" applyFill="1" applyBorder="1" applyAlignment="1">
      <alignment horizontal="center" vertical="center"/>
    </xf>
    <xf numFmtId="3" fontId="7" fillId="33" borderId="47" xfId="0" applyNumberFormat="1" applyFont="1" applyFill="1" applyBorder="1" applyAlignment="1">
      <alignment horizontal="right" wrapText="1"/>
    </xf>
    <xf numFmtId="3" fontId="7" fillId="33" borderId="45" xfId="0" applyNumberFormat="1" applyFont="1" applyFill="1" applyBorder="1" applyAlignment="1">
      <alignment horizontal="right" wrapText="1"/>
    </xf>
    <xf numFmtId="3" fontId="7" fillId="33" borderId="48" xfId="0" applyNumberFormat="1" applyFont="1" applyFill="1" applyBorder="1" applyAlignment="1">
      <alignment horizontal="right" wrapText="1"/>
    </xf>
    <xf numFmtId="3" fontId="3" fillId="33" borderId="54" xfId="59" applyNumberFormat="1" applyFont="1" applyFill="1" applyBorder="1" applyAlignment="1">
      <alignment/>
    </xf>
    <xf numFmtId="3" fontId="5" fillId="12" borderId="22" xfId="0" applyNumberFormat="1" applyFont="1" applyFill="1" applyBorder="1" applyAlignment="1">
      <alignment horizontal="center" wrapText="1"/>
    </xf>
    <xf numFmtId="3" fontId="5" fillId="12" borderId="12" xfId="0" applyNumberFormat="1" applyFont="1" applyFill="1" applyBorder="1" applyAlignment="1">
      <alignment horizontal="center" wrapText="1"/>
    </xf>
    <xf numFmtId="3" fontId="5" fillId="12" borderId="78" xfId="0" applyNumberFormat="1" applyFont="1" applyFill="1" applyBorder="1" applyAlignment="1">
      <alignment horizontal="center" wrapText="1"/>
    </xf>
    <xf numFmtId="3" fontId="5" fillId="12" borderId="79" xfId="0" applyNumberFormat="1" applyFont="1" applyFill="1" applyBorder="1" applyAlignment="1">
      <alignment horizontal="center" wrapText="1"/>
    </xf>
    <xf numFmtId="3" fontId="0" fillId="33" borderId="10" xfId="0" applyNumberFormat="1" applyFont="1" applyFill="1" applyBorder="1" applyAlignment="1">
      <alignment horizontal="right"/>
    </xf>
    <xf numFmtId="3" fontId="0" fillId="33" borderId="26" xfId="0" applyNumberFormat="1" applyFont="1" applyFill="1" applyBorder="1" applyAlignment="1">
      <alignment horizontal="right"/>
    </xf>
    <xf numFmtId="3" fontId="11" fillId="0" borderId="50" xfId="0" applyNumberFormat="1" applyFont="1" applyFill="1" applyBorder="1" applyAlignment="1">
      <alignment horizontal="right" wrapText="1"/>
    </xf>
    <xf numFmtId="3" fontId="11" fillId="0" borderId="25" xfId="0" applyNumberFormat="1" applyFont="1" applyFill="1" applyBorder="1" applyAlignment="1">
      <alignment horizontal="right" wrapText="1"/>
    </xf>
    <xf numFmtId="3" fontId="11" fillId="0" borderId="54" xfId="0" applyNumberFormat="1" applyFont="1" applyFill="1" applyBorder="1" applyAlignment="1">
      <alignment horizontal="right" wrapText="1"/>
    </xf>
    <xf numFmtId="0" fontId="10" fillId="5" borderId="10" xfId="0" applyFont="1" applyFill="1" applyBorder="1" applyAlignment="1">
      <alignment horizontal="center" vertical="center" wrapText="1"/>
    </xf>
    <xf numFmtId="0" fontId="10" fillId="5" borderId="10"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795"/>
  <sheetViews>
    <sheetView tabSelected="1" zoomScale="136" zoomScaleNormal="136" zoomScalePageLayoutView="0" workbookViewId="0" topLeftCell="A524">
      <selection activeCell="E528" sqref="E528:J536"/>
    </sheetView>
  </sheetViews>
  <sheetFormatPr defaultColWidth="12.57421875" defaultRowHeight="12.75"/>
  <cols>
    <col min="1" max="1" width="47.8515625" style="4" customWidth="1"/>
    <col min="2" max="2" width="6.57421875" style="4" customWidth="1"/>
    <col min="3" max="3" width="6.140625" style="4" customWidth="1"/>
    <col min="4" max="4" width="15.140625" style="4" customWidth="1"/>
    <col min="5" max="5" width="14.57421875" style="4" customWidth="1"/>
    <col min="6" max="6" width="13.8515625" style="4" customWidth="1"/>
    <col min="7" max="7" width="14.140625" style="4" customWidth="1"/>
    <col min="8" max="8" width="13.28125" style="4" customWidth="1"/>
    <col min="9" max="9" width="12.00390625" style="4" customWidth="1"/>
    <col min="10" max="10" width="12.421875" style="4" customWidth="1"/>
    <col min="11"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470" t="s">
        <v>384</v>
      </c>
      <c r="J1" s="471"/>
    </row>
    <row r="2" spans="1:10" ht="27.75" customHeight="1">
      <c r="A2" s="472" t="s">
        <v>353</v>
      </c>
      <c r="B2" s="472"/>
      <c r="C2" s="472"/>
      <c r="D2" s="472"/>
      <c r="E2" s="472"/>
      <c r="F2" s="472"/>
      <c r="G2" s="472"/>
      <c r="H2" s="472"/>
      <c r="I2" s="472"/>
      <c r="J2" s="472"/>
    </row>
    <row r="3" spans="1:10" ht="18.75" customHeight="1" thickBot="1">
      <c r="A3" s="473"/>
      <c r="B3" s="473"/>
      <c r="C3" s="473"/>
      <c r="D3" s="473"/>
      <c r="E3" s="473"/>
      <c r="F3" s="473"/>
      <c r="G3" s="473"/>
      <c r="H3" s="473"/>
      <c r="I3" s="473"/>
      <c r="J3" s="473"/>
    </row>
    <row r="4" spans="1:10" ht="18.75" customHeight="1" hidden="1">
      <c r="A4" s="5"/>
      <c r="B4" s="5"/>
      <c r="C4" s="5"/>
      <c r="D4" s="5"/>
      <c r="E4" s="5"/>
      <c r="F4" s="5"/>
      <c r="G4" s="5"/>
      <c r="H4" s="5"/>
      <c r="I4" s="5"/>
      <c r="J4" s="5"/>
    </row>
    <row r="5" spans="9:10" ht="17.25" customHeight="1" thickBot="1">
      <c r="I5" s="474" t="s">
        <v>327</v>
      </c>
      <c r="J5" s="475"/>
    </row>
    <row r="6" spans="1:10" ht="62.25" customHeight="1" thickBot="1">
      <c r="A6" s="6" t="s">
        <v>1</v>
      </c>
      <c r="B6" s="7" t="s">
        <v>2</v>
      </c>
      <c r="C6" s="8" t="s">
        <v>3</v>
      </c>
      <c r="D6" s="8" t="s">
        <v>328</v>
      </c>
      <c r="E6" s="8" t="s">
        <v>329</v>
      </c>
      <c r="F6" s="8" t="s">
        <v>4</v>
      </c>
      <c r="G6" s="9" t="s">
        <v>131</v>
      </c>
      <c r="H6" s="9" t="s">
        <v>182</v>
      </c>
      <c r="I6" s="9" t="s">
        <v>330</v>
      </c>
      <c r="J6" s="8" t="s">
        <v>331</v>
      </c>
    </row>
    <row r="7" spans="1:10" ht="13.5" customHeight="1" thickBot="1">
      <c r="A7" s="10">
        <v>1</v>
      </c>
      <c r="B7" s="10">
        <v>2</v>
      </c>
      <c r="C7" s="10">
        <v>3</v>
      </c>
      <c r="D7" s="10">
        <v>4</v>
      </c>
      <c r="E7" s="10">
        <v>5</v>
      </c>
      <c r="F7" s="10">
        <v>6</v>
      </c>
      <c r="G7" s="11">
        <v>7</v>
      </c>
      <c r="H7" s="11">
        <v>8</v>
      </c>
      <c r="I7" s="12">
        <v>9</v>
      </c>
      <c r="J7" s="11">
        <v>10</v>
      </c>
    </row>
    <row r="8" spans="1:10" ht="19.5" customHeight="1" thickBot="1">
      <c r="A8" s="439" t="s">
        <v>354</v>
      </c>
      <c r="B8" s="440"/>
      <c r="C8" s="440"/>
      <c r="D8" s="440"/>
      <c r="E8" s="440"/>
      <c r="F8" s="440"/>
      <c r="G8" s="440"/>
      <c r="H8" s="440"/>
      <c r="I8" s="440"/>
      <c r="J8" s="441"/>
    </row>
    <row r="9" spans="1:10" ht="14.25">
      <c r="A9" s="327" t="s">
        <v>275</v>
      </c>
      <c r="B9" s="328" t="s">
        <v>5</v>
      </c>
      <c r="C9" s="329" t="s">
        <v>6</v>
      </c>
      <c r="D9" s="131">
        <v>1000</v>
      </c>
      <c r="E9" s="330">
        <f aca="true" t="shared" si="0" ref="E9:E16">D9</f>
        <v>1000</v>
      </c>
      <c r="F9" s="129">
        <f aca="true" t="shared" si="1" ref="F9:F15">D9+G9+H9+I9+J9</f>
        <v>180000</v>
      </c>
      <c r="G9" s="130">
        <v>179000</v>
      </c>
      <c r="H9" s="131">
        <v>0</v>
      </c>
      <c r="I9" s="131">
        <v>0</v>
      </c>
      <c r="J9" s="132">
        <v>0</v>
      </c>
    </row>
    <row r="10" spans="1:10" ht="14.25">
      <c r="A10" s="227" t="s">
        <v>198</v>
      </c>
      <c r="B10" s="14" t="s">
        <v>5</v>
      </c>
      <c r="C10" s="15" t="s">
        <v>6</v>
      </c>
      <c r="D10" s="1">
        <v>150000</v>
      </c>
      <c r="E10" s="1">
        <f t="shared" si="0"/>
        <v>150000</v>
      </c>
      <c r="F10" s="17">
        <f t="shared" si="1"/>
        <v>150000</v>
      </c>
      <c r="G10" s="18">
        <v>0</v>
      </c>
      <c r="H10" s="1">
        <v>0</v>
      </c>
      <c r="I10" s="1">
        <v>0</v>
      </c>
      <c r="J10" s="19">
        <v>0</v>
      </c>
    </row>
    <row r="11" spans="1:10" ht="14.25">
      <c r="A11" s="227" t="s">
        <v>415</v>
      </c>
      <c r="B11" s="14" t="s">
        <v>5</v>
      </c>
      <c r="C11" s="15" t="s">
        <v>6</v>
      </c>
      <c r="D11" s="1">
        <v>1000</v>
      </c>
      <c r="E11" s="1">
        <f t="shared" si="0"/>
        <v>1000</v>
      </c>
      <c r="F11" s="17">
        <f t="shared" si="1"/>
        <v>180000</v>
      </c>
      <c r="G11" s="18">
        <v>179000</v>
      </c>
      <c r="H11" s="1">
        <v>0</v>
      </c>
      <c r="I11" s="1">
        <v>0</v>
      </c>
      <c r="J11" s="19">
        <v>0</v>
      </c>
    </row>
    <row r="12" spans="1:10" ht="14.25">
      <c r="A12" s="227" t="s">
        <v>416</v>
      </c>
      <c r="B12" s="14" t="s">
        <v>5</v>
      </c>
      <c r="C12" s="15" t="s">
        <v>6</v>
      </c>
      <c r="D12" s="1">
        <v>216000</v>
      </c>
      <c r="E12" s="1">
        <f t="shared" si="0"/>
        <v>216000</v>
      </c>
      <c r="F12" s="17">
        <f t="shared" si="1"/>
        <v>216000</v>
      </c>
      <c r="G12" s="18">
        <v>0</v>
      </c>
      <c r="H12" s="1">
        <v>0</v>
      </c>
      <c r="I12" s="1">
        <v>0</v>
      </c>
      <c r="J12" s="19">
        <v>0</v>
      </c>
    </row>
    <row r="13" spans="1:10" ht="14.25">
      <c r="A13" s="227" t="s">
        <v>184</v>
      </c>
      <c r="B13" s="14" t="s">
        <v>5</v>
      </c>
      <c r="C13" s="15" t="s">
        <v>6</v>
      </c>
      <c r="D13" s="1">
        <v>115000</v>
      </c>
      <c r="E13" s="1">
        <f t="shared" si="0"/>
        <v>115000</v>
      </c>
      <c r="F13" s="17">
        <f t="shared" si="1"/>
        <v>115000</v>
      </c>
      <c r="G13" s="18">
        <v>0</v>
      </c>
      <c r="H13" s="1">
        <v>0</v>
      </c>
      <c r="I13" s="1">
        <v>0</v>
      </c>
      <c r="J13" s="19">
        <v>0</v>
      </c>
    </row>
    <row r="14" spans="1:10" ht="14.25">
      <c r="A14" s="227" t="s">
        <v>283</v>
      </c>
      <c r="B14" s="14" t="s">
        <v>109</v>
      </c>
      <c r="C14" s="15" t="s">
        <v>202</v>
      </c>
      <c r="D14" s="1">
        <v>107000</v>
      </c>
      <c r="E14" s="1">
        <f t="shared" si="0"/>
        <v>107000</v>
      </c>
      <c r="F14" s="17">
        <f t="shared" si="1"/>
        <v>107000</v>
      </c>
      <c r="G14" s="18">
        <v>0</v>
      </c>
      <c r="H14" s="1">
        <v>0</v>
      </c>
      <c r="I14" s="1">
        <v>0</v>
      </c>
      <c r="J14" s="19">
        <v>0</v>
      </c>
    </row>
    <row r="15" spans="1:10" ht="14.25">
      <c r="A15" s="227" t="s">
        <v>284</v>
      </c>
      <c r="B15" s="14" t="s">
        <v>5</v>
      </c>
      <c r="C15" s="15" t="s">
        <v>6</v>
      </c>
      <c r="D15" s="1">
        <v>110000</v>
      </c>
      <c r="E15" s="1">
        <f t="shared" si="0"/>
        <v>110000</v>
      </c>
      <c r="F15" s="17">
        <f t="shared" si="1"/>
        <v>110000</v>
      </c>
      <c r="G15" s="18">
        <v>0</v>
      </c>
      <c r="H15" s="1">
        <v>0</v>
      </c>
      <c r="I15" s="1">
        <v>0</v>
      </c>
      <c r="J15" s="19">
        <v>0</v>
      </c>
    </row>
    <row r="16" spans="1:10" ht="15" thickBot="1">
      <c r="A16" s="331" t="s">
        <v>334</v>
      </c>
      <c r="B16" s="139" t="s">
        <v>5</v>
      </c>
      <c r="C16" s="139" t="s">
        <v>9</v>
      </c>
      <c r="D16" s="140">
        <v>106000</v>
      </c>
      <c r="E16" s="140">
        <f t="shared" si="0"/>
        <v>106000</v>
      </c>
      <c r="F16" s="141">
        <f>E16+G16+H16+I16+J16</f>
        <v>106000</v>
      </c>
      <c r="G16" s="325">
        <v>0</v>
      </c>
      <c r="H16" s="140">
        <v>0</v>
      </c>
      <c r="I16" s="140">
        <v>0</v>
      </c>
      <c r="J16" s="313">
        <v>0</v>
      </c>
    </row>
    <row r="17" spans="1:10" ht="22.5" customHeight="1" thickBot="1">
      <c r="A17" s="485" t="s">
        <v>7</v>
      </c>
      <c r="B17" s="486"/>
      <c r="C17" s="487"/>
      <c r="D17" s="20">
        <f>SUM(D9:D16)</f>
        <v>806000</v>
      </c>
      <c r="E17" s="20">
        <f>SUM(E9:E16)</f>
        <v>806000</v>
      </c>
      <c r="F17" s="20">
        <f>SUM(F9:F16)</f>
        <v>1164000</v>
      </c>
      <c r="G17" s="21">
        <f>G9+G10+G11+G12+G13+G14+G15+G16</f>
        <v>358000</v>
      </c>
      <c r="H17" s="21">
        <f>SUM(H9:H9)</f>
        <v>0</v>
      </c>
      <c r="I17" s="21">
        <f>SUM(I9:I9)</f>
        <v>0</v>
      </c>
      <c r="J17" s="22">
        <f>SUM(J9:J9)</f>
        <v>0</v>
      </c>
    </row>
    <row r="18" spans="1:10" ht="19.5" customHeight="1" thickBot="1">
      <c r="A18" s="479" t="s">
        <v>8</v>
      </c>
      <c r="B18" s="480"/>
      <c r="C18" s="480"/>
      <c r="D18" s="480"/>
      <c r="E18" s="480"/>
      <c r="F18" s="480"/>
      <c r="G18" s="480"/>
      <c r="H18" s="480"/>
      <c r="I18" s="480"/>
      <c r="J18" s="481"/>
    </row>
    <row r="19" spans="1:10" ht="25.5">
      <c r="A19" s="279" t="s">
        <v>183</v>
      </c>
      <c r="B19" s="135" t="s">
        <v>5</v>
      </c>
      <c r="C19" s="135" t="s">
        <v>9</v>
      </c>
      <c r="D19" s="131">
        <v>97300</v>
      </c>
      <c r="E19" s="131">
        <f>D19</f>
        <v>97300</v>
      </c>
      <c r="F19" s="136">
        <f>E19+G19+H19+I19+J19</f>
        <v>97300</v>
      </c>
      <c r="G19" s="130">
        <v>0</v>
      </c>
      <c r="H19" s="131">
        <v>0</v>
      </c>
      <c r="I19" s="131">
        <v>0</v>
      </c>
      <c r="J19" s="132">
        <v>0</v>
      </c>
    </row>
    <row r="20" spans="1:10" ht="25.5">
      <c r="A20" s="228" t="s">
        <v>399</v>
      </c>
      <c r="B20" s="149" t="s">
        <v>5</v>
      </c>
      <c r="C20" s="133" t="s">
        <v>9</v>
      </c>
      <c r="D20" s="148">
        <v>17600</v>
      </c>
      <c r="E20" s="146">
        <f>D20</f>
        <v>17600</v>
      </c>
      <c r="F20" s="196">
        <f>D20+G20+H20+I20+J20</f>
        <v>17600</v>
      </c>
      <c r="G20" s="18">
        <v>0</v>
      </c>
      <c r="H20" s="1">
        <v>0</v>
      </c>
      <c r="I20" s="1">
        <v>0</v>
      </c>
      <c r="J20" s="19">
        <v>0</v>
      </c>
    </row>
    <row r="21" spans="1:10" ht="27" customHeight="1">
      <c r="A21" s="229" t="s">
        <v>383</v>
      </c>
      <c r="B21" s="145">
        <v>2</v>
      </c>
      <c r="C21" s="145" t="s">
        <v>9</v>
      </c>
      <c r="D21" s="2">
        <v>125000</v>
      </c>
      <c r="E21" s="2">
        <v>125000</v>
      </c>
      <c r="F21" s="324">
        <f aca="true" t="shared" si="2" ref="F21:F27">E21+G21+H21+I21+J21</f>
        <v>125000</v>
      </c>
      <c r="G21" s="18">
        <v>0</v>
      </c>
      <c r="H21" s="1">
        <v>0</v>
      </c>
      <c r="I21" s="1">
        <v>0</v>
      </c>
      <c r="J21" s="19">
        <v>0</v>
      </c>
    </row>
    <row r="22" spans="1:10" ht="14.25">
      <c r="A22" s="23" t="s">
        <v>268</v>
      </c>
      <c r="B22" s="133" t="s">
        <v>5</v>
      </c>
      <c r="C22" s="133" t="s">
        <v>9</v>
      </c>
      <c r="D22" s="1">
        <v>195577</v>
      </c>
      <c r="E22" s="1">
        <f aca="true" t="shared" si="3" ref="E22:E27">D22</f>
        <v>195577</v>
      </c>
      <c r="F22" s="134">
        <f t="shared" si="2"/>
        <v>195577</v>
      </c>
      <c r="G22" s="18">
        <v>0</v>
      </c>
      <c r="H22" s="1">
        <v>0</v>
      </c>
      <c r="I22" s="1">
        <v>0</v>
      </c>
      <c r="J22" s="19">
        <v>0</v>
      </c>
    </row>
    <row r="23" spans="1:10" ht="14.25">
      <c r="A23" s="23" t="s">
        <v>267</v>
      </c>
      <c r="B23" s="133" t="s">
        <v>5</v>
      </c>
      <c r="C23" s="133" t="s">
        <v>9</v>
      </c>
      <c r="D23" s="1">
        <v>28000</v>
      </c>
      <c r="E23" s="1">
        <f t="shared" si="3"/>
        <v>28000</v>
      </c>
      <c r="F23" s="134">
        <f t="shared" si="2"/>
        <v>28000</v>
      </c>
      <c r="G23" s="18">
        <v>0</v>
      </c>
      <c r="H23" s="1">
        <v>0</v>
      </c>
      <c r="I23" s="1">
        <v>0</v>
      </c>
      <c r="J23" s="19">
        <v>0</v>
      </c>
    </row>
    <row r="24" spans="1:10" ht="14.25">
      <c r="A24" s="23" t="s">
        <v>184</v>
      </c>
      <c r="B24" s="133" t="s">
        <v>5</v>
      </c>
      <c r="C24" s="133" t="s">
        <v>9</v>
      </c>
      <c r="D24" s="1">
        <v>160000</v>
      </c>
      <c r="E24" s="1">
        <f t="shared" si="3"/>
        <v>160000</v>
      </c>
      <c r="F24" s="134">
        <f t="shared" si="2"/>
        <v>160000</v>
      </c>
      <c r="G24" s="18">
        <v>0</v>
      </c>
      <c r="H24" s="1">
        <v>0</v>
      </c>
      <c r="I24" s="1">
        <v>0</v>
      </c>
      <c r="J24" s="19">
        <v>0</v>
      </c>
    </row>
    <row r="25" spans="1:10" ht="14.25">
      <c r="A25" s="23" t="s">
        <v>185</v>
      </c>
      <c r="B25" s="133" t="s">
        <v>5</v>
      </c>
      <c r="C25" s="133" t="s">
        <v>9</v>
      </c>
      <c r="D25" s="1">
        <v>10000</v>
      </c>
      <c r="E25" s="1">
        <f t="shared" si="3"/>
        <v>10000</v>
      </c>
      <c r="F25" s="134">
        <f t="shared" si="2"/>
        <v>10000</v>
      </c>
      <c r="G25" s="18">
        <v>0</v>
      </c>
      <c r="H25" s="1">
        <v>0</v>
      </c>
      <c r="I25" s="1">
        <v>0</v>
      </c>
      <c r="J25" s="19">
        <v>0</v>
      </c>
    </row>
    <row r="26" spans="1:10" ht="14.25">
      <c r="A26" s="23" t="s">
        <v>110</v>
      </c>
      <c r="B26" s="133" t="s">
        <v>5</v>
      </c>
      <c r="C26" s="133" t="s">
        <v>9</v>
      </c>
      <c r="D26" s="1">
        <v>9000</v>
      </c>
      <c r="E26" s="1">
        <f t="shared" si="3"/>
        <v>9000</v>
      </c>
      <c r="F26" s="134">
        <f t="shared" si="2"/>
        <v>9000</v>
      </c>
      <c r="G26" s="18">
        <v>0</v>
      </c>
      <c r="H26" s="1">
        <v>0</v>
      </c>
      <c r="I26" s="1">
        <v>0</v>
      </c>
      <c r="J26" s="19">
        <v>0</v>
      </c>
    </row>
    <row r="27" spans="1:10" ht="15" thickBot="1">
      <c r="A27" s="138" t="s">
        <v>319</v>
      </c>
      <c r="B27" s="139" t="s">
        <v>5</v>
      </c>
      <c r="C27" s="139" t="s">
        <v>9</v>
      </c>
      <c r="D27" s="140">
        <v>41920</v>
      </c>
      <c r="E27" s="140">
        <f t="shared" si="3"/>
        <v>41920</v>
      </c>
      <c r="F27" s="141">
        <f t="shared" si="2"/>
        <v>41920</v>
      </c>
      <c r="G27" s="325">
        <v>0</v>
      </c>
      <c r="H27" s="140">
        <v>0</v>
      </c>
      <c r="I27" s="142">
        <v>0</v>
      </c>
      <c r="J27" s="143">
        <v>0</v>
      </c>
    </row>
    <row r="28" spans="1:10" ht="22.5" customHeight="1" thickBot="1">
      <c r="A28" s="482" t="s">
        <v>10</v>
      </c>
      <c r="B28" s="483"/>
      <c r="C28" s="484"/>
      <c r="D28" s="114">
        <f>SUM(D19:D27)</f>
        <v>684397</v>
      </c>
      <c r="E28" s="114">
        <f>SUM(E19:E27)</f>
        <v>684397</v>
      </c>
      <c r="F28" s="114">
        <f>SUM(F19:F27)</f>
        <v>684397</v>
      </c>
      <c r="G28" s="114">
        <f>SUM(G19:G273)</f>
        <v>0</v>
      </c>
      <c r="H28" s="114">
        <f>SUM(H19:H273)</f>
        <v>0</v>
      </c>
      <c r="I28" s="114">
        <f>SUM(I19:I273)</f>
        <v>0</v>
      </c>
      <c r="J28" s="230">
        <f>SUM(J19:J273)</f>
        <v>0</v>
      </c>
    </row>
    <row r="29" spans="1:10" ht="19.5" customHeight="1" thickBot="1">
      <c r="A29" s="476" t="s">
        <v>355</v>
      </c>
      <c r="B29" s="477"/>
      <c r="C29" s="477"/>
      <c r="D29" s="477"/>
      <c r="E29" s="477"/>
      <c r="F29" s="477"/>
      <c r="G29" s="477"/>
      <c r="H29" s="477"/>
      <c r="I29" s="477"/>
      <c r="J29" s="478"/>
    </row>
    <row r="30" spans="1:10" ht="25.5">
      <c r="A30" s="23" t="s">
        <v>442</v>
      </c>
      <c r="B30" s="144" t="s">
        <v>5</v>
      </c>
      <c r="C30" s="145" t="s">
        <v>12</v>
      </c>
      <c r="D30" s="1">
        <v>166600</v>
      </c>
      <c r="E30" s="146">
        <f aca="true" t="shared" si="4" ref="E30:E66">D30</f>
        <v>166600</v>
      </c>
      <c r="F30" s="311">
        <f aca="true" t="shared" si="5" ref="F30:F66">D30+G30+H30+I30+J30</f>
        <v>166600</v>
      </c>
      <c r="G30" s="137">
        <v>0</v>
      </c>
      <c r="H30" s="131">
        <v>0</v>
      </c>
      <c r="I30" s="131">
        <v>0</v>
      </c>
      <c r="J30" s="132">
        <v>0</v>
      </c>
    </row>
    <row r="31" spans="1:10" ht="38.25">
      <c r="A31" s="23" t="s">
        <v>222</v>
      </c>
      <c r="B31" s="144" t="s">
        <v>5</v>
      </c>
      <c r="C31" s="145" t="s">
        <v>12</v>
      </c>
      <c r="D31" s="1">
        <v>0</v>
      </c>
      <c r="E31" s="146">
        <f t="shared" si="4"/>
        <v>0</v>
      </c>
      <c r="F31" s="311">
        <f t="shared" si="5"/>
        <v>45000</v>
      </c>
      <c r="G31" s="156">
        <v>45000</v>
      </c>
      <c r="H31" s="1">
        <v>0</v>
      </c>
      <c r="I31" s="1">
        <v>0</v>
      </c>
      <c r="J31" s="19">
        <v>0</v>
      </c>
    </row>
    <row r="32" spans="1:10" ht="38.25">
      <c r="A32" s="23" t="s">
        <v>223</v>
      </c>
      <c r="B32" s="144" t="s">
        <v>5</v>
      </c>
      <c r="C32" s="145" t="s">
        <v>12</v>
      </c>
      <c r="D32" s="1">
        <v>0</v>
      </c>
      <c r="E32" s="146">
        <f t="shared" si="4"/>
        <v>0</v>
      </c>
      <c r="F32" s="311">
        <f t="shared" si="5"/>
        <v>55000</v>
      </c>
      <c r="G32" s="156">
        <v>55000</v>
      </c>
      <c r="H32" s="1">
        <v>0</v>
      </c>
      <c r="I32" s="1">
        <v>0</v>
      </c>
      <c r="J32" s="19">
        <v>0</v>
      </c>
    </row>
    <row r="33" spans="1:10" ht="25.5">
      <c r="A33" s="23" t="s">
        <v>224</v>
      </c>
      <c r="B33" s="144" t="s">
        <v>5</v>
      </c>
      <c r="C33" s="145" t="s">
        <v>12</v>
      </c>
      <c r="D33" s="1">
        <v>900000</v>
      </c>
      <c r="E33" s="146">
        <f t="shared" si="4"/>
        <v>900000</v>
      </c>
      <c r="F33" s="311">
        <f t="shared" si="5"/>
        <v>9310000</v>
      </c>
      <c r="G33" s="156">
        <v>8410000</v>
      </c>
      <c r="H33" s="1">
        <v>0</v>
      </c>
      <c r="I33" s="1">
        <v>0</v>
      </c>
      <c r="J33" s="19">
        <v>0</v>
      </c>
    </row>
    <row r="34" spans="1:10" ht="25.5">
      <c r="A34" s="147" t="s">
        <v>226</v>
      </c>
      <c r="B34" s="144" t="s">
        <v>5</v>
      </c>
      <c r="C34" s="145" t="s">
        <v>12</v>
      </c>
      <c r="D34" s="1">
        <v>1000</v>
      </c>
      <c r="E34" s="146">
        <f t="shared" si="4"/>
        <v>1000</v>
      </c>
      <c r="F34" s="311">
        <f t="shared" si="5"/>
        <v>160000</v>
      </c>
      <c r="G34" s="156">
        <v>159000</v>
      </c>
      <c r="H34" s="1">
        <v>0</v>
      </c>
      <c r="I34" s="1">
        <v>0</v>
      </c>
      <c r="J34" s="19">
        <v>0</v>
      </c>
    </row>
    <row r="35" spans="1:10" ht="25.5">
      <c r="A35" s="147" t="s">
        <v>227</v>
      </c>
      <c r="B35" s="144" t="s">
        <v>5</v>
      </c>
      <c r="C35" s="145" t="s">
        <v>12</v>
      </c>
      <c r="D35" s="1">
        <v>1000</v>
      </c>
      <c r="E35" s="146">
        <f t="shared" si="4"/>
        <v>1000</v>
      </c>
      <c r="F35" s="311">
        <f t="shared" si="5"/>
        <v>160000</v>
      </c>
      <c r="G35" s="156">
        <v>159000</v>
      </c>
      <c r="H35" s="1">
        <v>0</v>
      </c>
      <c r="I35" s="1">
        <v>0</v>
      </c>
      <c r="J35" s="19">
        <v>0</v>
      </c>
    </row>
    <row r="36" spans="1:10" ht="15.75" customHeight="1">
      <c r="A36" s="147" t="s">
        <v>228</v>
      </c>
      <c r="B36" s="144" t="s">
        <v>5</v>
      </c>
      <c r="C36" s="145" t="s">
        <v>12</v>
      </c>
      <c r="D36" s="1">
        <v>1000</v>
      </c>
      <c r="E36" s="146">
        <f>D36</f>
        <v>1000</v>
      </c>
      <c r="F36" s="311">
        <f t="shared" si="5"/>
        <v>160000</v>
      </c>
      <c r="G36" s="156">
        <v>159000</v>
      </c>
      <c r="H36" s="1">
        <v>0</v>
      </c>
      <c r="I36" s="1">
        <v>0</v>
      </c>
      <c r="J36" s="19">
        <v>0</v>
      </c>
    </row>
    <row r="37" spans="1:10" ht="25.5">
      <c r="A37" s="147" t="s">
        <v>229</v>
      </c>
      <c r="B37" s="144" t="s">
        <v>5</v>
      </c>
      <c r="C37" s="145" t="s">
        <v>12</v>
      </c>
      <c r="D37" s="1">
        <v>1000</v>
      </c>
      <c r="E37" s="146">
        <f>D37</f>
        <v>1000</v>
      </c>
      <c r="F37" s="311">
        <f t="shared" si="5"/>
        <v>160000</v>
      </c>
      <c r="G37" s="156">
        <v>159000</v>
      </c>
      <c r="H37" s="1">
        <v>0</v>
      </c>
      <c r="I37" s="1">
        <v>0</v>
      </c>
      <c r="J37" s="19">
        <v>0</v>
      </c>
    </row>
    <row r="38" spans="1:10" ht="25.5">
      <c r="A38" s="147" t="s">
        <v>230</v>
      </c>
      <c r="B38" s="144" t="s">
        <v>5</v>
      </c>
      <c r="C38" s="145" t="s">
        <v>12</v>
      </c>
      <c r="D38" s="1">
        <v>1000</v>
      </c>
      <c r="E38" s="146">
        <f t="shared" si="4"/>
        <v>1000</v>
      </c>
      <c r="F38" s="311">
        <f t="shared" si="5"/>
        <v>160000</v>
      </c>
      <c r="G38" s="156">
        <v>159000</v>
      </c>
      <c r="H38" s="1">
        <v>0</v>
      </c>
      <c r="I38" s="1">
        <v>0</v>
      </c>
      <c r="J38" s="19">
        <v>0</v>
      </c>
    </row>
    <row r="39" spans="1:10" ht="25.5">
      <c r="A39" s="147" t="s">
        <v>231</v>
      </c>
      <c r="B39" s="144" t="s">
        <v>5</v>
      </c>
      <c r="C39" s="145" t="s">
        <v>12</v>
      </c>
      <c r="D39" s="1">
        <v>165000</v>
      </c>
      <c r="E39" s="146">
        <f t="shared" si="4"/>
        <v>165000</v>
      </c>
      <c r="F39" s="311">
        <f t="shared" si="5"/>
        <v>165000</v>
      </c>
      <c r="G39" s="156">
        <v>0</v>
      </c>
      <c r="H39" s="1">
        <v>0</v>
      </c>
      <c r="I39" s="1">
        <v>0</v>
      </c>
      <c r="J39" s="19">
        <v>0</v>
      </c>
    </row>
    <row r="40" spans="1:10" ht="25.5">
      <c r="A40" s="23" t="s">
        <v>197</v>
      </c>
      <c r="B40" s="144" t="s">
        <v>5</v>
      </c>
      <c r="C40" s="145" t="s">
        <v>12</v>
      </c>
      <c r="D40" s="1">
        <v>320000</v>
      </c>
      <c r="E40" s="146">
        <f t="shared" si="4"/>
        <v>320000</v>
      </c>
      <c r="F40" s="311">
        <f t="shared" si="5"/>
        <v>320000</v>
      </c>
      <c r="G40" s="156">
        <v>0</v>
      </c>
      <c r="H40" s="1">
        <v>0</v>
      </c>
      <c r="I40" s="1">
        <v>0</v>
      </c>
      <c r="J40" s="19">
        <v>0</v>
      </c>
    </row>
    <row r="41" spans="1:10" ht="63.75">
      <c r="A41" s="154" t="s">
        <v>260</v>
      </c>
      <c r="B41" s="144" t="s">
        <v>5</v>
      </c>
      <c r="C41" s="145" t="s">
        <v>12</v>
      </c>
      <c r="D41" s="1">
        <v>410000</v>
      </c>
      <c r="E41" s="146">
        <f t="shared" si="4"/>
        <v>410000</v>
      </c>
      <c r="F41" s="311">
        <f t="shared" si="5"/>
        <v>410000</v>
      </c>
      <c r="G41" s="156">
        <v>0</v>
      </c>
      <c r="H41" s="1">
        <v>0</v>
      </c>
      <c r="I41" s="1">
        <v>0</v>
      </c>
      <c r="J41" s="19">
        <v>0</v>
      </c>
    </row>
    <row r="42" spans="1:10" ht="25.5">
      <c r="A42" s="154" t="s">
        <v>240</v>
      </c>
      <c r="B42" s="144" t="s">
        <v>5</v>
      </c>
      <c r="C42" s="145" t="s">
        <v>12</v>
      </c>
      <c r="D42" s="1">
        <v>80000</v>
      </c>
      <c r="E42" s="146">
        <f t="shared" si="4"/>
        <v>80000</v>
      </c>
      <c r="F42" s="311">
        <f t="shared" si="5"/>
        <v>80000</v>
      </c>
      <c r="G42" s="156">
        <v>0</v>
      </c>
      <c r="H42" s="1">
        <v>0</v>
      </c>
      <c r="I42" s="1">
        <v>0</v>
      </c>
      <c r="J42" s="19">
        <v>0</v>
      </c>
    </row>
    <row r="43" spans="1:11" ht="26.25" customHeight="1">
      <c r="A43" s="23" t="s">
        <v>160</v>
      </c>
      <c r="B43" s="144" t="s">
        <v>5</v>
      </c>
      <c r="C43" s="145" t="s">
        <v>12</v>
      </c>
      <c r="D43" s="1">
        <v>950000</v>
      </c>
      <c r="E43" s="146">
        <f t="shared" si="4"/>
        <v>950000</v>
      </c>
      <c r="F43" s="311">
        <f t="shared" si="5"/>
        <v>950000</v>
      </c>
      <c r="G43" s="156">
        <v>0</v>
      </c>
      <c r="H43" s="1">
        <v>0</v>
      </c>
      <c r="I43" s="1">
        <v>0</v>
      </c>
      <c r="J43" s="19">
        <v>0</v>
      </c>
      <c r="K43" s="4" t="s">
        <v>552</v>
      </c>
    </row>
    <row r="44" spans="1:10" ht="40.5" customHeight="1">
      <c r="A44" s="23" t="s">
        <v>133</v>
      </c>
      <c r="B44" s="144" t="s">
        <v>5</v>
      </c>
      <c r="C44" s="145" t="s">
        <v>12</v>
      </c>
      <c r="D44" s="1">
        <v>39000</v>
      </c>
      <c r="E44" s="146">
        <f t="shared" si="4"/>
        <v>39000</v>
      </c>
      <c r="F44" s="311">
        <f t="shared" si="5"/>
        <v>39000</v>
      </c>
      <c r="G44" s="156">
        <v>0</v>
      </c>
      <c r="H44" s="1">
        <v>0</v>
      </c>
      <c r="I44" s="1">
        <v>0</v>
      </c>
      <c r="J44" s="19">
        <v>0</v>
      </c>
    </row>
    <row r="45" spans="1:10" ht="38.25">
      <c r="A45" s="23" t="s">
        <v>134</v>
      </c>
      <c r="B45" s="144" t="s">
        <v>5</v>
      </c>
      <c r="C45" s="145" t="s">
        <v>12</v>
      </c>
      <c r="D45" s="1">
        <v>20000</v>
      </c>
      <c r="E45" s="146">
        <f t="shared" si="4"/>
        <v>20000</v>
      </c>
      <c r="F45" s="311">
        <f t="shared" si="5"/>
        <v>20000</v>
      </c>
      <c r="G45" s="156">
        <v>0</v>
      </c>
      <c r="H45" s="1">
        <v>0</v>
      </c>
      <c r="I45" s="1">
        <v>0</v>
      </c>
      <c r="J45" s="19">
        <v>0</v>
      </c>
    </row>
    <row r="46" spans="1:10" ht="38.25">
      <c r="A46" s="23" t="s">
        <v>388</v>
      </c>
      <c r="B46" s="144" t="s">
        <v>5</v>
      </c>
      <c r="C46" s="145" t="s">
        <v>12</v>
      </c>
      <c r="D46" s="1">
        <v>104720</v>
      </c>
      <c r="E46" s="146">
        <f t="shared" si="4"/>
        <v>104720</v>
      </c>
      <c r="F46" s="311">
        <f t="shared" si="5"/>
        <v>104720</v>
      </c>
      <c r="G46" s="156">
        <v>0</v>
      </c>
      <c r="H46" s="1">
        <v>0</v>
      </c>
      <c r="I46" s="1">
        <v>0</v>
      </c>
      <c r="J46" s="19">
        <v>0</v>
      </c>
    </row>
    <row r="47" spans="1:10" ht="25.5">
      <c r="A47" s="23" t="s">
        <v>130</v>
      </c>
      <c r="B47" s="144" t="s">
        <v>5</v>
      </c>
      <c r="C47" s="145" t="s">
        <v>12</v>
      </c>
      <c r="D47" s="148">
        <v>25000</v>
      </c>
      <c r="E47" s="146">
        <f t="shared" si="4"/>
        <v>25000</v>
      </c>
      <c r="F47" s="311">
        <f t="shared" si="5"/>
        <v>25000</v>
      </c>
      <c r="G47" s="156">
        <v>0</v>
      </c>
      <c r="H47" s="1">
        <v>0</v>
      </c>
      <c r="I47" s="1">
        <v>0</v>
      </c>
      <c r="J47" s="19">
        <v>0</v>
      </c>
    </row>
    <row r="48" spans="1:10" ht="25.5">
      <c r="A48" s="23" t="s">
        <v>551</v>
      </c>
      <c r="B48" s="144" t="s">
        <v>5</v>
      </c>
      <c r="C48" s="145" t="s">
        <v>12</v>
      </c>
      <c r="D48" s="148">
        <v>0</v>
      </c>
      <c r="E48" s="146">
        <f t="shared" si="4"/>
        <v>0</v>
      </c>
      <c r="F48" s="311">
        <f>D48+G48+H48+I48+J48</f>
        <v>139000</v>
      </c>
      <c r="G48" s="156">
        <v>139000</v>
      </c>
      <c r="H48" s="1">
        <v>0</v>
      </c>
      <c r="I48" s="1">
        <v>0</v>
      </c>
      <c r="J48" s="19">
        <v>0</v>
      </c>
    </row>
    <row r="49" spans="1:10" ht="25.5">
      <c r="A49" s="23" t="s">
        <v>111</v>
      </c>
      <c r="B49" s="144" t="s">
        <v>5</v>
      </c>
      <c r="C49" s="145" t="s">
        <v>12</v>
      </c>
      <c r="D49" s="148">
        <f>3830000+630000</f>
        <v>4460000</v>
      </c>
      <c r="E49" s="146">
        <f t="shared" si="4"/>
        <v>4460000</v>
      </c>
      <c r="F49" s="311">
        <f>D49+G49+H49+I49+J49</f>
        <v>4460000</v>
      </c>
      <c r="G49" s="156">
        <v>0</v>
      </c>
      <c r="H49" s="1">
        <v>0</v>
      </c>
      <c r="I49" s="1">
        <v>0</v>
      </c>
      <c r="J49" s="19">
        <v>0</v>
      </c>
    </row>
    <row r="50" spans="1:10" ht="26.25" customHeight="1">
      <c r="A50" s="23" t="s">
        <v>112</v>
      </c>
      <c r="B50" s="24" t="s">
        <v>5</v>
      </c>
      <c r="C50" s="145" t="s">
        <v>12</v>
      </c>
      <c r="D50" s="148">
        <v>128000</v>
      </c>
      <c r="E50" s="146">
        <f t="shared" si="4"/>
        <v>128000</v>
      </c>
      <c r="F50" s="311">
        <f t="shared" si="5"/>
        <v>128000</v>
      </c>
      <c r="G50" s="156">
        <v>0</v>
      </c>
      <c r="H50" s="1">
        <v>0</v>
      </c>
      <c r="I50" s="1">
        <v>0</v>
      </c>
      <c r="J50" s="19">
        <v>0</v>
      </c>
    </row>
    <row r="51" spans="1:10" ht="39.75" customHeight="1">
      <c r="A51" s="23" t="s">
        <v>113</v>
      </c>
      <c r="B51" s="24" t="s">
        <v>5</v>
      </c>
      <c r="C51" s="145" t="s">
        <v>12</v>
      </c>
      <c r="D51" s="146">
        <v>62000</v>
      </c>
      <c r="E51" s="146">
        <f t="shared" si="4"/>
        <v>62000</v>
      </c>
      <c r="F51" s="311">
        <f t="shared" si="5"/>
        <v>62000</v>
      </c>
      <c r="G51" s="156">
        <v>0</v>
      </c>
      <c r="H51" s="1">
        <v>0</v>
      </c>
      <c r="I51" s="1">
        <v>0</v>
      </c>
      <c r="J51" s="19">
        <v>0</v>
      </c>
    </row>
    <row r="52" spans="1:10" ht="14.25">
      <c r="A52" s="231" t="s">
        <v>285</v>
      </c>
      <c r="B52" s="24" t="s">
        <v>5</v>
      </c>
      <c r="C52" s="145" t="s">
        <v>12</v>
      </c>
      <c r="D52" s="146">
        <v>150000</v>
      </c>
      <c r="E52" s="146">
        <f t="shared" si="4"/>
        <v>150000</v>
      </c>
      <c r="F52" s="311">
        <f t="shared" si="5"/>
        <v>150000</v>
      </c>
      <c r="G52" s="156">
        <v>0</v>
      </c>
      <c r="H52" s="1">
        <v>0</v>
      </c>
      <c r="I52" s="1">
        <v>0</v>
      </c>
      <c r="J52" s="19">
        <v>0</v>
      </c>
    </row>
    <row r="53" spans="1:10" ht="18" customHeight="1">
      <c r="A53" s="232" t="s">
        <v>259</v>
      </c>
      <c r="B53" s="149" t="s">
        <v>5</v>
      </c>
      <c r="C53" s="133" t="s">
        <v>12</v>
      </c>
      <c r="D53" s="148">
        <v>1000</v>
      </c>
      <c r="E53" s="146">
        <f t="shared" si="4"/>
        <v>1000</v>
      </c>
      <c r="F53" s="202">
        <f t="shared" si="5"/>
        <v>145000</v>
      </c>
      <c r="G53" s="156">
        <v>144000</v>
      </c>
      <c r="H53" s="1">
        <v>0</v>
      </c>
      <c r="I53" s="1">
        <v>0</v>
      </c>
      <c r="J53" s="19">
        <v>0</v>
      </c>
    </row>
    <row r="54" spans="1:10" ht="30" customHeight="1">
      <c r="A54" s="232" t="s">
        <v>196</v>
      </c>
      <c r="B54" s="149" t="s">
        <v>5</v>
      </c>
      <c r="C54" s="133" t="s">
        <v>12</v>
      </c>
      <c r="D54" s="148">
        <v>100022</v>
      </c>
      <c r="E54" s="146">
        <f t="shared" si="4"/>
        <v>100022</v>
      </c>
      <c r="F54" s="202">
        <f t="shared" si="5"/>
        <v>100022</v>
      </c>
      <c r="G54" s="156">
        <v>0</v>
      </c>
      <c r="H54" s="1">
        <v>0</v>
      </c>
      <c r="I54" s="1">
        <v>0</v>
      </c>
      <c r="J54" s="19">
        <v>0</v>
      </c>
    </row>
    <row r="55" spans="1:10" ht="30" customHeight="1">
      <c r="A55" s="232" t="s">
        <v>394</v>
      </c>
      <c r="B55" s="149" t="s">
        <v>5</v>
      </c>
      <c r="C55" s="133" t="s">
        <v>12</v>
      </c>
      <c r="D55" s="148">
        <v>23400</v>
      </c>
      <c r="E55" s="146">
        <f t="shared" si="4"/>
        <v>23400</v>
      </c>
      <c r="F55" s="202">
        <f t="shared" si="5"/>
        <v>23400</v>
      </c>
      <c r="G55" s="156">
        <v>0</v>
      </c>
      <c r="H55" s="1">
        <v>0</v>
      </c>
      <c r="I55" s="1">
        <v>0</v>
      </c>
      <c r="J55" s="19">
        <v>0</v>
      </c>
    </row>
    <row r="56" spans="1:10" ht="14.25">
      <c r="A56" s="232" t="s">
        <v>417</v>
      </c>
      <c r="B56" s="149" t="s">
        <v>5</v>
      </c>
      <c r="C56" s="133" t="s">
        <v>12</v>
      </c>
      <c r="D56" s="148">
        <v>34000</v>
      </c>
      <c r="E56" s="146">
        <f t="shared" si="4"/>
        <v>34000</v>
      </c>
      <c r="F56" s="202">
        <f t="shared" si="5"/>
        <v>34000</v>
      </c>
      <c r="G56" s="156">
        <v>0</v>
      </c>
      <c r="H56" s="1">
        <v>0</v>
      </c>
      <c r="I56" s="1">
        <v>0</v>
      </c>
      <c r="J56" s="19">
        <v>0</v>
      </c>
    </row>
    <row r="57" spans="1:10" ht="25.5">
      <c r="A57" s="280" t="s">
        <v>453</v>
      </c>
      <c r="B57" s="149" t="s">
        <v>5</v>
      </c>
      <c r="C57" s="133" t="s">
        <v>12</v>
      </c>
      <c r="D57" s="148">
        <v>4000</v>
      </c>
      <c r="E57" s="146">
        <f t="shared" si="4"/>
        <v>4000</v>
      </c>
      <c r="F57" s="202">
        <f t="shared" si="5"/>
        <v>4000</v>
      </c>
      <c r="G57" s="156">
        <v>0</v>
      </c>
      <c r="H57" s="1">
        <v>0</v>
      </c>
      <c r="I57" s="1">
        <v>0</v>
      </c>
      <c r="J57" s="19">
        <v>0</v>
      </c>
    </row>
    <row r="58" spans="1:10" ht="38.25">
      <c r="A58" s="280" t="s">
        <v>454</v>
      </c>
      <c r="B58" s="149" t="s">
        <v>5</v>
      </c>
      <c r="C58" s="133" t="s">
        <v>12</v>
      </c>
      <c r="D58" s="148">
        <v>23800</v>
      </c>
      <c r="E58" s="146">
        <f t="shared" si="4"/>
        <v>23800</v>
      </c>
      <c r="F58" s="202">
        <f t="shared" si="5"/>
        <v>23800</v>
      </c>
      <c r="G58" s="156">
        <v>0</v>
      </c>
      <c r="H58" s="1">
        <v>0</v>
      </c>
      <c r="I58" s="1">
        <v>0</v>
      </c>
      <c r="J58" s="19">
        <v>0</v>
      </c>
    </row>
    <row r="59" spans="1:10" ht="25.5">
      <c r="A59" s="232" t="s">
        <v>444</v>
      </c>
      <c r="B59" s="149" t="s">
        <v>5</v>
      </c>
      <c r="C59" s="133" t="s">
        <v>12</v>
      </c>
      <c r="D59" s="148">
        <v>110000</v>
      </c>
      <c r="E59" s="146">
        <f t="shared" si="4"/>
        <v>110000</v>
      </c>
      <c r="F59" s="202">
        <f t="shared" si="5"/>
        <v>110000</v>
      </c>
      <c r="G59" s="156">
        <v>0</v>
      </c>
      <c r="H59" s="1">
        <v>0</v>
      </c>
      <c r="I59" s="1">
        <v>0</v>
      </c>
      <c r="J59" s="19">
        <v>0</v>
      </c>
    </row>
    <row r="60" spans="1:10" ht="18" customHeight="1">
      <c r="A60" s="232" t="s">
        <v>326</v>
      </c>
      <c r="B60" s="149" t="s">
        <v>5</v>
      </c>
      <c r="C60" s="133" t="s">
        <v>12</v>
      </c>
      <c r="D60" s="148">
        <v>10000</v>
      </c>
      <c r="E60" s="146">
        <f t="shared" si="4"/>
        <v>10000</v>
      </c>
      <c r="F60" s="202">
        <f t="shared" si="5"/>
        <v>10000</v>
      </c>
      <c r="G60" s="156">
        <v>0</v>
      </c>
      <c r="H60" s="1">
        <v>0</v>
      </c>
      <c r="I60" s="1">
        <v>0</v>
      </c>
      <c r="J60" s="19">
        <v>0</v>
      </c>
    </row>
    <row r="61" spans="1:10" ht="18" customHeight="1">
      <c r="A61" s="232" t="s">
        <v>332</v>
      </c>
      <c r="B61" s="149" t="s">
        <v>5</v>
      </c>
      <c r="C61" s="133" t="s">
        <v>12</v>
      </c>
      <c r="D61" s="148">
        <v>5000</v>
      </c>
      <c r="E61" s="146">
        <f t="shared" si="4"/>
        <v>5000</v>
      </c>
      <c r="F61" s="202">
        <f t="shared" si="5"/>
        <v>5000</v>
      </c>
      <c r="G61" s="156">
        <v>0</v>
      </c>
      <c r="H61" s="1">
        <v>0</v>
      </c>
      <c r="I61" s="1">
        <v>0</v>
      </c>
      <c r="J61" s="19">
        <v>0</v>
      </c>
    </row>
    <row r="62" spans="1:10" ht="18" customHeight="1">
      <c r="A62" s="232" t="s">
        <v>333</v>
      </c>
      <c r="B62" s="149" t="s">
        <v>5</v>
      </c>
      <c r="C62" s="133" t="s">
        <v>12</v>
      </c>
      <c r="D62" s="148">
        <v>8400</v>
      </c>
      <c r="E62" s="146">
        <f t="shared" si="4"/>
        <v>8400</v>
      </c>
      <c r="F62" s="202">
        <f t="shared" si="5"/>
        <v>8400</v>
      </c>
      <c r="G62" s="156">
        <v>0</v>
      </c>
      <c r="H62" s="1">
        <v>0</v>
      </c>
      <c r="I62" s="1">
        <v>0</v>
      </c>
      <c r="J62" s="19">
        <v>0</v>
      </c>
    </row>
    <row r="63" spans="1:10" ht="14.25">
      <c r="A63" s="228" t="s">
        <v>412</v>
      </c>
      <c r="B63" s="149" t="s">
        <v>5</v>
      </c>
      <c r="C63" s="133" t="s">
        <v>12</v>
      </c>
      <c r="D63" s="148">
        <v>22000</v>
      </c>
      <c r="E63" s="146">
        <f t="shared" si="4"/>
        <v>22000</v>
      </c>
      <c r="F63" s="202">
        <f t="shared" si="5"/>
        <v>22000</v>
      </c>
      <c r="G63" s="156">
        <v>0</v>
      </c>
      <c r="H63" s="1">
        <v>0</v>
      </c>
      <c r="I63" s="1">
        <v>0</v>
      </c>
      <c r="J63" s="19">
        <v>0</v>
      </c>
    </row>
    <row r="64" spans="1:10" ht="14.25">
      <c r="A64" s="228" t="s">
        <v>413</v>
      </c>
      <c r="B64" s="149" t="s">
        <v>5</v>
      </c>
      <c r="C64" s="133" t="s">
        <v>12</v>
      </c>
      <c r="D64" s="148">
        <v>147913</v>
      </c>
      <c r="E64" s="146">
        <f t="shared" si="4"/>
        <v>147913</v>
      </c>
      <c r="F64" s="202">
        <f t="shared" si="5"/>
        <v>147913</v>
      </c>
      <c r="G64" s="156">
        <v>0</v>
      </c>
      <c r="H64" s="1">
        <v>0</v>
      </c>
      <c r="I64" s="1">
        <v>0</v>
      </c>
      <c r="J64" s="19">
        <v>0</v>
      </c>
    </row>
    <row r="65" spans="1:10" ht="26.25" customHeight="1">
      <c r="A65" s="232" t="s">
        <v>389</v>
      </c>
      <c r="B65" s="149" t="s">
        <v>5</v>
      </c>
      <c r="C65" s="133" t="s">
        <v>12</v>
      </c>
      <c r="D65" s="148">
        <v>153000</v>
      </c>
      <c r="E65" s="146">
        <f t="shared" si="4"/>
        <v>153000</v>
      </c>
      <c r="F65" s="202">
        <f t="shared" si="5"/>
        <v>153000</v>
      </c>
      <c r="G65" s="156">
        <v>0</v>
      </c>
      <c r="H65" s="1">
        <v>0</v>
      </c>
      <c r="I65" s="1">
        <v>0</v>
      </c>
      <c r="J65" s="19">
        <v>0</v>
      </c>
    </row>
    <row r="66" spans="1:10" ht="14.25">
      <c r="A66" s="232" t="s">
        <v>470</v>
      </c>
      <c r="B66" s="149" t="s">
        <v>5</v>
      </c>
      <c r="C66" s="133" t="s">
        <v>12</v>
      </c>
      <c r="D66" s="148">
        <v>5000</v>
      </c>
      <c r="E66" s="146">
        <f t="shared" si="4"/>
        <v>5000</v>
      </c>
      <c r="F66" s="202">
        <f t="shared" si="5"/>
        <v>5000</v>
      </c>
      <c r="G66" s="156">
        <v>0</v>
      </c>
      <c r="H66" s="1">
        <v>0</v>
      </c>
      <c r="I66" s="1">
        <v>0</v>
      </c>
      <c r="J66" s="19">
        <v>0</v>
      </c>
    </row>
    <row r="67" spans="1:10" ht="25.5">
      <c r="A67" s="232" t="s">
        <v>497</v>
      </c>
      <c r="B67" s="149" t="s">
        <v>5</v>
      </c>
      <c r="C67" s="133" t="s">
        <v>12</v>
      </c>
      <c r="D67" s="148">
        <v>11000</v>
      </c>
      <c r="E67" s="146">
        <f aca="true" t="shared" si="6" ref="E67:E82">D67</f>
        <v>11000</v>
      </c>
      <c r="F67" s="202">
        <f aca="true" t="shared" si="7" ref="F67:F82">D67+G67+H67+I67+J67</f>
        <v>11000</v>
      </c>
      <c r="G67" s="156">
        <v>0</v>
      </c>
      <c r="H67" s="1">
        <v>0</v>
      </c>
      <c r="I67" s="1">
        <v>0</v>
      </c>
      <c r="J67" s="19">
        <v>0</v>
      </c>
    </row>
    <row r="68" spans="1:10" ht="25.5">
      <c r="A68" s="280" t="s">
        <v>528</v>
      </c>
      <c r="B68" s="149" t="s">
        <v>5</v>
      </c>
      <c r="C68" s="133" t="s">
        <v>12</v>
      </c>
      <c r="D68" s="332">
        <v>454908</v>
      </c>
      <c r="E68" s="146">
        <f t="shared" si="6"/>
        <v>454908</v>
      </c>
      <c r="F68" s="202">
        <f t="shared" si="7"/>
        <v>454908</v>
      </c>
      <c r="G68" s="156">
        <v>0</v>
      </c>
      <c r="H68" s="1">
        <v>0</v>
      </c>
      <c r="I68" s="1">
        <v>0</v>
      </c>
      <c r="J68" s="19">
        <v>0</v>
      </c>
    </row>
    <row r="69" spans="1:10" ht="25.5">
      <c r="A69" s="280" t="s">
        <v>529</v>
      </c>
      <c r="B69" s="149" t="s">
        <v>5</v>
      </c>
      <c r="C69" s="133" t="s">
        <v>12</v>
      </c>
      <c r="D69" s="332">
        <v>1000</v>
      </c>
      <c r="E69" s="146">
        <f t="shared" si="6"/>
        <v>1000</v>
      </c>
      <c r="F69" s="202">
        <f t="shared" si="7"/>
        <v>325742</v>
      </c>
      <c r="G69" s="156">
        <v>324742</v>
      </c>
      <c r="H69" s="1">
        <v>0</v>
      </c>
      <c r="I69" s="1">
        <v>0</v>
      </c>
      <c r="J69" s="19">
        <v>0</v>
      </c>
    </row>
    <row r="70" spans="1:10" ht="25.5">
      <c r="A70" s="280" t="s">
        <v>530</v>
      </c>
      <c r="B70" s="149" t="s">
        <v>5</v>
      </c>
      <c r="C70" s="133" t="s">
        <v>12</v>
      </c>
      <c r="D70" s="332">
        <v>99973</v>
      </c>
      <c r="E70" s="146">
        <f t="shared" si="6"/>
        <v>99973</v>
      </c>
      <c r="F70" s="202">
        <f t="shared" si="7"/>
        <v>99973</v>
      </c>
      <c r="G70" s="156">
        <v>0</v>
      </c>
      <c r="H70" s="1">
        <v>0</v>
      </c>
      <c r="I70" s="1">
        <v>0</v>
      </c>
      <c r="J70" s="19">
        <v>0</v>
      </c>
    </row>
    <row r="71" spans="1:10" ht="25.5">
      <c r="A71" s="280" t="s">
        <v>531</v>
      </c>
      <c r="B71" s="149" t="s">
        <v>5</v>
      </c>
      <c r="C71" s="133" t="s">
        <v>12</v>
      </c>
      <c r="D71" s="332">
        <v>140581</v>
      </c>
      <c r="E71" s="146">
        <f t="shared" si="6"/>
        <v>140581</v>
      </c>
      <c r="F71" s="202">
        <f t="shared" si="7"/>
        <v>140581</v>
      </c>
      <c r="G71" s="156">
        <v>0</v>
      </c>
      <c r="H71" s="1">
        <v>0</v>
      </c>
      <c r="I71" s="1">
        <v>0</v>
      </c>
      <c r="J71" s="19">
        <v>0</v>
      </c>
    </row>
    <row r="72" spans="1:10" ht="25.5">
      <c r="A72" s="232" t="s">
        <v>492</v>
      </c>
      <c r="B72" s="149" t="s">
        <v>5</v>
      </c>
      <c r="C72" s="133" t="s">
        <v>12</v>
      </c>
      <c r="D72" s="148">
        <v>1000</v>
      </c>
      <c r="E72" s="146">
        <f t="shared" si="6"/>
        <v>1000</v>
      </c>
      <c r="F72" s="202">
        <f t="shared" si="7"/>
        <v>234800</v>
      </c>
      <c r="G72" s="156">
        <f>229000+4800</f>
        <v>233800</v>
      </c>
      <c r="H72" s="1">
        <v>0</v>
      </c>
      <c r="I72" s="1">
        <v>0</v>
      </c>
      <c r="J72" s="19">
        <v>0</v>
      </c>
    </row>
    <row r="73" spans="1:10" ht="25.5">
      <c r="A73" s="232" t="s">
        <v>493</v>
      </c>
      <c r="B73" s="149" t="s">
        <v>5</v>
      </c>
      <c r="C73" s="133" t="s">
        <v>12</v>
      </c>
      <c r="D73" s="148">
        <v>1000</v>
      </c>
      <c r="E73" s="146">
        <f t="shared" si="6"/>
        <v>1000</v>
      </c>
      <c r="F73" s="202">
        <f t="shared" si="7"/>
        <v>5965000</v>
      </c>
      <c r="G73" s="156">
        <v>5964000</v>
      </c>
      <c r="H73" s="1">
        <v>0</v>
      </c>
      <c r="I73" s="1">
        <v>0</v>
      </c>
      <c r="J73" s="19">
        <v>0</v>
      </c>
    </row>
    <row r="74" spans="1:10" s="277" customFormat="1" ht="38.25">
      <c r="A74" s="232" t="s">
        <v>494</v>
      </c>
      <c r="B74" s="149" t="s">
        <v>5</v>
      </c>
      <c r="C74" s="133" t="s">
        <v>12</v>
      </c>
      <c r="D74" s="148">
        <v>1000</v>
      </c>
      <c r="E74" s="146">
        <f t="shared" si="6"/>
        <v>1000</v>
      </c>
      <c r="F74" s="202">
        <f t="shared" si="7"/>
        <v>53000</v>
      </c>
      <c r="G74" s="156">
        <v>52000</v>
      </c>
      <c r="H74" s="1">
        <v>0</v>
      </c>
      <c r="I74" s="1">
        <v>0</v>
      </c>
      <c r="J74" s="19">
        <v>0</v>
      </c>
    </row>
    <row r="75" spans="1:10" s="278" customFormat="1" ht="25.5">
      <c r="A75" s="280" t="s">
        <v>536</v>
      </c>
      <c r="B75" s="149" t="s">
        <v>5</v>
      </c>
      <c r="C75" s="133" t="s">
        <v>12</v>
      </c>
      <c r="D75" s="148">
        <v>126209</v>
      </c>
      <c r="E75" s="146">
        <f aca="true" t="shared" si="8" ref="E75:E81">D75</f>
        <v>126209</v>
      </c>
      <c r="F75" s="202">
        <f aca="true" t="shared" si="9" ref="F75:F81">D75+G75+H75+I75+J75</f>
        <v>126209</v>
      </c>
      <c r="G75" s="156">
        <v>0</v>
      </c>
      <c r="H75" s="1">
        <v>0</v>
      </c>
      <c r="I75" s="1">
        <v>0</v>
      </c>
      <c r="J75" s="19">
        <v>0</v>
      </c>
    </row>
    <row r="76" spans="1:10" s="278" customFormat="1" ht="38.25">
      <c r="A76" s="280" t="s">
        <v>537</v>
      </c>
      <c r="B76" s="149" t="s">
        <v>5</v>
      </c>
      <c r="C76" s="133" t="s">
        <v>12</v>
      </c>
      <c r="D76" s="148">
        <v>85255</v>
      </c>
      <c r="E76" s="146">
        <f t="shared" si="8"/>
        <v>85255</v>
      </c>
      <c r="F76" s="202">
        <f t="shared" si="9"/>
        <v>85255</v>
      </c>
      <c r="G76" s="156">
        <v>0</v>
      </c>
      <c r="H76" s="1">
        <v>0</v>
      </c>
      <c r="I76" s="1">
        <v>0</v>
      </c>
      <c r="J76" s="19">
        <v>0</v>
      </c>
    </row>
    <row r="77" spans="1:10" s="278" customFormat="1" ht="23.25" customHeight="1">
      <c r="A77" s="340" t="s">
        <v>541</v>
      </c>
      <c r="B77" s="149" t="s">
        <v>5</v>
      </c>
      <c r="C77" s="133" t="s">
        <v>12</v>
      </c>
      <c r="D77" s="148">
        <v>1000</v>
      </c>
      <c r="E77" s="146">
        <f t="shared" si="8"/>
        <v>1000</v>
      </c>
      <c r="F77" s="202">
        <f t="shared" si="9"/>
        <v>165000</v>
      </c>
      <c r="G77" s="156">
        <v>164000</v>
      </c>
      <c r="H77" s="1">
        <v>0</v>
      </c>
      <c r="I77" s="1">
        <v>0</v>
      </c>
      <c r="J77" s="19">
        <v>0</v>
      </c>
    </row>
    <row r="78" spans="1:10" s="278" customFormat="1" ht="25.5">
      <c r="A78" s="340" t="s">
        <v>542</v>
      </c>
      <c r="B78" s="149" t="s">
        <v>5</v>
      </c>
      <c r="C78" s="133" t="s">
        <v>12</v>
      </c>
      <c r="D78" s="148">
        <v>15900</v>
      </c>
      <c r="E78" s="146">
        <f t="shared" si="8"/>
        <v>15900</v>
      </c>
      <c r="F78" s="202">
        <f t="shared" si="9"/>
        <v>15900</v>
      </c>
      <c r="G78" s="156"/>
      <c r="H78" s="1">
        <v>0</v>
      </c>
      <c r="I78" s="1">
        <v>0</v>
      </c>
      <c r="J78" s="19">
        <v>0</v>
      </c>
    </row>
    <row r="79" spans="1:10" s="278" customFormat="1" ht="25.5">
      <c r="A79" s="340" t="s">
        <v>546</v>
      </c>
      <c r="B79" s="149" t="s">
        <v>5</v>
      </c>
      <c r="C79" s="133" t="s">
        <v>12</v>
      </c>
      <c r="D79" s="146">
        <v>1000</v>
      </c>
      <c r="E79" s="146">
        <f t="shared" si="8"/>
        <v>1000</v>
      </c>
      <c r="F79" s="202">
        <f t="shared" si="9"/>
        <v>201000</v>
      </c>
      <c r="G79" s="156">
        <v>200000</v>
      </c>
      <c r="H79" s="1">
        <v>0</v>
      </c>
      <c r="I79" s="1">
        <v>0</v>
      </c>
      <c r="J79" s="19">
        <v>0</v>
      </c>
    </row>
    <row r="80" spans="1:11" s="278" customFormat="1" ht="25.5">
      <c r="A80" s="280" t="s">
        <v>549</v>
      </c>
      <c r="B80" s="149" t="s">
        <v>5</v>
      </c>
      <c r="C80" s="133" t="s">
        <v>12</v>
      </c>
      <c r="D80" s="146">
        <v>12625</v>
      </c>
      <c r="E80" s="146">
        <f t="shared" si="8"/>
        <v>12625</v>
      </c>
      <c r="F80" s="202">
        <f t="shared" si="9"/>
        <v>12625</v>
      </c>
      <c r="G80" s="156"/>
      <c r="H80" s="1">
        <v>0</v>
      </c>
      <c r="I80" s="1">
        <v>0</v>
      </c>
      <c r="J80" s="19">
        <v>0</v>
      </c>
      <c r="K80" s="278" t="s">
        <v>552</v>
      </c>
    </row>
    <row r="81" spans="1:11" s="278" customFormat="1" ht="25.5">
      <c r="A81" s="280" t="s">
        <v>550</v>
      </c>
      <c r="B81" s="149" t="s">
        <v>5</v>
      </c>
      <c r="C81" s="133" t="s">
        <v>12</v>
      </c>
      <c r="D81" s="146">
        <v>11510</v>
      </c>
      <c r="E81" s="146">
        <f t="shared" si="8"/>
        <v>11510</v>
      </c>
      <c r="F81" s="202">
        <f t="shared" si="9"/>
        <v>11510</v>
      </c>
      <c r="G81" s="156"/>
      <c r="H81" s="1">
        <v>0</v>
      </c>
      <c r="I81" s="1">
        <v>0</v>
      </c>
      <c r="J81" s="19">
        <v>0</v>
      </c>
      <c r="K81" s="278" t="s">
        <v>552</v>
      </c>
    </row>
    <row r="82" spans="1:10" s="278" customFormat="1" ht="39" thickBot="1">
      <c r="A82" s="232" t="s">
        <v>495</v>
      </c>
      <c r="B82" s="149" t="s">
        <v>5</v>
      </c>
      <c r="C82" s="133" t="s">
        <v>12</v>
      </c>
      <c r="D82" s="146">
        <v>1000</v>
      </c>
      <c r="E82" s="146">
        <f t="shared" si="6"/>
        <v>1000</v>
      </c>
      <c r="F82" s="202">
        <f t="shared" si="7"/>
        <v>37500</v>
      </c>
      <c r="G82" s="312">
        <v>36500</v>
      </c>
      <c r="H82" s="140">
        <v>0</v>
      </c>
      <c r="I82" s="140">
        <v>0</v>
      </c>
      <c r="J82" s="313">
        <v>0</v>
      </c>
    </row>
    <row r="83" spans="1:10" ht="19.5" customHeight="1" thickBot="1">
      <c r="A83" s="482" t="s">
        <v>13</v>
      </c>
      <c r="B83" s="483"/>
      <c r="C83" s="484"/>
      <c r="D83" s="25">
        <f>SUM(D30:D82)</f>
        <v>9597816</v>
      </c>
      <c r="E83" s="25">
        <f>SUM(E30:E82)</f>
        <v>9597816</v>
      </c>
      <c r="F83" s="25">
        <f>SUM(F30:F82)</f>
        <v>26160858</v>
      </c>
      <c r="G83" s="25">
        <f>SUM(G30:G82)</f>
        <v>16563042</v>
      </c>
      <c r="H83" s="25">
        <f>SUM(H30:H66)</f>
        <v>0</v>
      </c>
      <c r="I83" s="25">
        <f>SUM(I30:I66)</f>
        <v>0</v>
      </c>
      <c r="J83" s="27">
        <f>SUM(J30:J66)</f>
        <v>0</v>
      </c>
    </row>
    <row r="84" spans="1:10" ht="19.5" customHeight="1" thickBot="1">
      <c r="A84" s="491" t="s">
        <v>379</v>
      </c>
      <c r="B84" s="492"/>
      <c r="C84" s="492"/>
      <c r="D84" s="492"/>
      <c r="E84" s="492"/>
      <c r="F84" s="492"/>
      <c r="G84" s="492"/>
      <c r="H84" s="492"/>
      <c r="I84" s="492"/>
      <c r="J84" s="493"/>
    </row>
    <row r="85" spans="1:10" ht="13.5" customHeight="1">
      <c r="A85" s="233" t="s">
        <v>281</v>
      </c>
      <c r="B85" s="219" t="s">
        <v>5</v>
      </c>
      <c r="C85" s="220" t="s">
        <v>14</v>
      </c>
      <c r="D85" s="221">
        <v>8900</v>
      </c>
      <c r="E85" s="221">
        <f>D85</f>
        <v>8900</v>
      </c>
      <c r="F85" s="311">
        <f>D85+G85+H85+I85+J85</f>
        <v>8900</v>
      </c>
      <c r="G85" s="514"/>
      <c r="H85" s="515"/>
      <c r="I85" s="515"/>
      <c r="J85" s="516"/>
    </row>
    <row r="86" spans="1:10" ht="30.75" customHeight="1" thickBot="1">
      <c r="A86" s="234" t="s">
        <v>282</v>
      </c>
      <c r="B86" s="150" t="s">
        <v>5</v>
      </c>
      <c r="C86" s="151" t="s">
        <v>14</v>
      </c>
      <c r="D86" s="152">
        <v>15000</v>
      </c>
      <c r="E86" s="153">
        <f>D86</f>
        <v>15000</v>
      </c>
      <c r="F86" s="314">
        <f>D86+G86+H86+I86+J86</f>
        <v>15000</v>
      </c>
      <c r="G86" s="315">
        <v>0</v>
      </c>
      <c r="H86" s="316">
        <v>0</v>
      </c>
      <c r="I86" s="316">
        <v>0</v>
      </c>
      <c r="J86" s="317">
        <v>0</v>
      </c>
    </row>
    <row r="87" spans="1:10" ht="19.5" customHeight="1" thickBot="1">
      <c r="A87" s="494" t="s">
        <v>137</v>
      </c>
      <c r="B87" s="495"/>
      <c r="C87" s="495"/>
      <c r="D87" s="109">
        <f aca="true" t="shared" si="10" ref="D87:J87">SUM(D85:D86)</f>
        <v>23900</v>
      </c>
      <c r="E87" s="29">
        <f t="shared" si="10"/>
        <v>23900</v>
      </c>
      <c r="F87" s="29">
        <f t="shared" si="10"/>
        <v>23900</v>
      </c>
      <c r="G87" s="29">
        <f t="shared" si="10"/>
        <v>0</v>
      </c>
      <c r="H87" s="29">
        <f t="shared" si="10"/>
        <v>0</v>
      </c>
      <c r="I87" s="29">
        <f t="shared" si="10"/>
        <v>0</v>
      </c>
      <c r="J87" s="110">
        <f t="shared" si="10"/>
        <v>0</v>
      </c>
    </row>
    <row r="88" spans="1:10" ht="19.5" customHeight="1" thickBot="1">
      <c r="A88" s="426" t="s">
        <v>356</v>
      </c>
      <c r="B88" s="427"/>
      <c r="C88" s="427"/>
      <c r="D88" s="427"/>
      <c r="E88" s="427"/>
      <c r="F88" s="427"/>
      <c r="G88" s="427"/>
      <c r="H88" s="427"/>
      <c r="I88" s="427"/>
      <c r="J88" s="428"/>
    </row>
    <row r="89" spans="1:10" ht="14.25">
      <c r="A89" s="222" t="s">
        <v>16</v>
      </c>
      <c r="B89" s="144" t="s">
        <v>5</v>
      </c>
      <c r="C89" s="145" t="s">
        <v>15</v>
      </c>
      <c r="D89" s="2">
        <v>0</v>
      </c>
      <c r="E89" s="2">
        <f>D89</f>
        <v>0</v>
      </c>
      <c r="F89" s="155">
        <f>D89+G89+H89+I89+J89</f>
        <v>130000</v>
      </c>
      <c r="G89" s="223">
        <v>130000</v>
      </c>
      <c r="H89" s="2">
        <v>0</v>
      </c>
      <c r="I89" s="2">
        <v>0</v>
      </c>
      <c r="J89" s="208">
        <v>0</v>
      </c>
    </row>
    <row r="90" spans="1:10" ht="57" customHeight="1">
      <c r="A90" s="154" t="s">
        <v>225</v>
      </c>
      <c r="B90" s="149" t="s">
        <v>5</v>
      </c>
      <c r="C90" s="133" t="s">
        <v>15</v>
      </c>
      <c r="D90" s="1">
        <v>1000</v>
      </c>
      <c r="E90" s="2">
        <f aca="true" t="shared" si="11" ref="E90:E127">D90</f>
        <v>1000</v>
      </c>
      <c r="F90" s="155">
        <f aca="true" t="shared" si="12" ref="F90:F128">D90+G90+H90+I90+J90</f>
        <v>100000</v>
      </c>
      <c r="G90" s="156">
        <v>99000</v>
      </c>
      <c r="H90" s="1">
        <v>0</v>
      </c>
      <c r="I90" s="1">
        <v>0</v>
      </c>
      <c r="J90" s="19">
        <v>0</v>
      </c>
    </row>
    <row r="91" spans="1:10" ht="25.5">
      <c r="A91" s="154" t="s">
        <v>17</v>
      </c>
      <c r="B91" s="149" t="s">
        <v>5</v>
      </c>
      <c r="C91" s="133" t="s">
        <v>15</v>
      </c>
      <c r="D91" s="1">
        <v>0</v>
      </c>
      <c r="E91" s="2">
        <f t="shared" si="11"/>
        <v>0</v>
      </c>
      <c r="F91" s="155">
        <f t="shared" si="12"/>
        <v>135000</v>
      </c>
      <c r="G91" s="156">
        <v>135000</v>
      </c>
      <c r="H91" s="1">
        <v>0</v>
      </c>
      <c r="I91" s="1">
        <v>0</v>
      </c>
      <c r="J91" s="19">
        <v>0</v>
      </c>
    </row>
    <row r="92" spans="1:10" ht="14.25">
      <c r="A92" s="154" t="s">
        <v>18</v>
      </c>
      <c r="B92" s="149" t="s">
        <v>5</v>
      </c>
      <c r="C92" s="133" t="s">
        <v>15</v>
      </c>
      <c r="D92" s="1">
        <v>0</v>
      </c>
      <c r="E92" s="2">
        <f t="shared" si="11"/>
        <v>0</v>
      </c>
      <c r="F92" s="155">
        <f t="shared" si="12"/>
        <v>176840</v>
      </c>
      <c r="G92" s="156">
        <v>176840</v>
      </c>
      <c r="H92" s="1">
        <v>0</v>
      </c>
      <c r="I92" s="1">
        <v>0</v>
      </c>
      <c r="J92" s="19">
        <v>0</v>
      </c>
    </row>
    <row r="93" spans="1:10" ht="25.5">
      <c r="A93" s="232" t="s">
        <v>451</v>
      </c>
      <c r="B93" s="149" t="s">
        <v>5</v>
      </c>
      <c r="C93" s="133" t="s">
        <v>15</v>
      </c>
      <c r="D93" s="1">
        <v>143000</v>
      </c>
      <c r="E93" s="2">
        <f t="shared" si="11"/>
        <v>143000</v>
      </c>
      <c r="F93" s="155">
        <f t="shared" si="12"/>
        <v>143000</v>
      </c>
      <c r="G93" s="156"/>
      <c r="H93" s="1"/>
      <c r="I93" s="1"/>
      <c r="J93" s="19"/>
    </row>
    <row r="94" spans="1:10" ht="25.5">
      <c r="A94" s="154" t="s">
        <v>19</v>
      </c>
      <c r="B94" s="149" t="s">
        <v>5</v>
      </c>
      <c r="C94" s="133" t="s">
        <v>15</v>
      </c>
      <c r="D94" s="1">
        <v>0</v>
      </c>
      <c r="E94" s="2">
        <f t="shared" si="11"/>
        <v>0</v>
      </c>
      <c r="F94" s="155">
        <f t="shared" si="12"/>
        <v>86000</v>
      </c>
      <c r="G94" s="156">
        <v>86000</v>
      </c>
      <c r="H94" s="1">
        <v>0</v>
      </c>
      <c r="I94" s="1">
        <v>0</v>
      </c>
      <c r="J94" s="19">
        <v>0</v>
      </c>
    </row>
    <row r="95" spans="1:10" ht="25.5">
      <c r="A95" s="154" t="s">
        <v>243</v>
      </c>
      <c r="B95" s="149" t="s">
        <v>5</v>
      </c>
      <c r="C95" s="133" t="s">
        <v>15</v>
      </c>
      <c r="D95" s="1">
        <v>131000</v>
      </c>
      <c r="E95" s="2">
        <f t="shared" si="11"/>
        <v>131000</v>
      </c>
      <c r="F95" s="155">
        <f t="shared" si="12"/>
        <v>131000</v>
      </c>
      <c r="G95" s="156">
        <v>0</v>
      </c>
      <c r="H95" s="1">
        <v>0</v>
      </c>
      <c r="I95" s="1">
        <v>0</v>
      </c>
      <c r="J95" s="19">
        <v>0</v>
      </c>
    </row>
    <row r="96" spans="1:10" ht="14.25">
      <c r="A96" s="154" t="s">
        <v>140</v>
      </c>
      <c r="B96" s="149" t="s">
        <v>5</v>
      </c>
      <c r="C96" s="133" t="s">
        <v>15</v>
      </c>
      <c r="D96" s="1">
        <v>1000</v>
      </c>
      <c r="E96" s="2">
        <f t="shared" si="11"/>
        <v>1000</v>
      </c>
      <c r="F96" s="155">
        <f t="shared" si="12"/>
        <v>165000</v>
      </c>
      <c r="G96" s="156">
        <v>164000</v>
      </c>
      <c r="H96" s="1">
        <v>0</v>
      </c>
      <c r="I96" s="1">
        <v>0</v>
      </c>
      <c r="J96" s="19">
        <v>0</v>
      </c>
    </row>
    <row r="97" spans="1:10" ht="14.25">
      <c r="A97" s="154" t="s">
        <v>344</v>
      </c>
      <c r="B97" s="149" t="s">
        <v>109</v>
      </c>
      <c r="C97" s="133" t="s">
        <v>342</v>
      </c>
      <c r="D97" s="1">
        <v>1000</v>
      </c>
      <c r="E97" s="2">
        <f t="shared" si="11"/>
        <v>1000</v>
      </c>
      <c r="F97" s="155">
        <f t="shared" si="12"/>
        <v>170000</v>
      </c>
      <c r="G97" s="156">
        <v>169000</v>
      </c>
      <c r="H97" s="1">
        <v>0</v>
      </c>
      <c r="I97" s="1">
        <v>0</v>
      </c>
      <c r="J97" s="19">
        <v>0</v>
      </c>
    </row>
    <row r="98" spans="1:10" ht="24.75" customHeight="1">
      <c r="A98" s="154" t="s">
        <v>152</v>
      </c>
      <c r="B98" s="149" t="s">
        <v>5</v>
      </c>
      <c r="C98" s="133" t="s">
        <v>15</v>
      </c>
      <c r="D98" s="1">
        <v>85000</v>
      </c>
      <c r="E98" s="2">
        <f t="shared" si="11"/>
        <v>85000</v>
      </c>
      <c r="F98" s="155">
        <f t="shared" si="12"/>
        <v>85000</v>
      </c>
      <c r="G98" s="156">
        <v>0</v>
      </c>
      <c r="H98" s="1">
        <v>0</v>
      </c>
      <c r="I98" s="1">
        <v>0</v>
      </c>
      <c r="J98" s="19">
        <v>0</v>
      </c>
    </row>
    <row r="99" spans="1:10" ht="248.25" customHeight="1">
      <c r="A99" s="28" t="s">
        <v>186</v>
      </c>
      <c r="B99" s="14" t="s">
        <v>5</v>
      </c>
      <c r="C99" s="15" t="s">
        <v>15</v>
      </c>
      <c r="D99" s="333">
        <v>120000</v>
      </c>
      <c r="E99" s="334">
        <f t="shared" si="11"/>
        <v>120000</v>
      </c>
      <c r="F99" s="335">
        <f t="shared" si="12"/>
        <v>120000</v>
      </c>
      <c r="G99" s="336">
        <v>0</v>
      </c>
      <c r="H99" s="333">
        <v>0</v>
      </c>
      <c r="I99" s="333">
        <v>0</v>
      </c>
      <c r="J99" s="337">
        <v>0</v>
      </c>
    </row>
    <row r="100" spans="1:10" ht="15.75" customHeight="1">
      <c r="A100" s="154" t="s">
        <v>143</v>
      </c>
      <c r="B100" s="149" t="s">
        <v>5</v>
      </c>
      <c r="C100" s="133" t="s">
        <v>15</v>
      </c>
      <c r="D100" s="16">
        <v>1000</v>
      </c>
      <c r="E100" s="2">
        <f t="shared" si="11"/>
        <v>1000</v>
      </c>
      <c r="F100" s="155">
        <f t="shared" si="12"/>
        <v>170000</v>
      </c>
      <c r="G100" s="156">
        <v>169000</v>
      </c>
      <c r="H100" s="1">
        <v>0</v>
      </c>
      <c r="I100" s="1">
        <v>0</v>
      </c>
      <c r="J100" s="19">
        <v>0</v>
      </c>
    </row>
    <row r="101" spans="1:10" ht="15" customHeight="1">
      <c r="A101" s="154" t="s">
        <v>144</v>
      </c>
      <c r="B101" s="149" t="s">
        <v>5</v>
      </c>
      <c r="C101" s="133" t="s">
        <v>15</v>
      </c>
      <c r="D101" s="16">
        <v>1000</v>
      </c>
      <c r="E101" s="2">
        <f t="shared" si="11"/>
        <v>1000</v>
      </c>
      <c r="F101" s="155">
        <f t="shared" si="12"/>
        <v>301000</v>
      </c>
      <c r="G101" s="156">
        <v>300000</v>
      </c>
      <c r="H101" s="1">
        <v>0</v>
      </c>
      <c r="I101" s="1">
        <v>0</v>
      </c>
      <c r="J101" s="19">
        <v>0</v>
      </c>
    </row>
    <row r="102" spans="1:10" ht="15" customHeight="1">
      <c r="A102" s="154" t="s">
        <v>145</v>
      </c>
      <c r="B102" s="149" t="s">
        <v>5</v>
      </c>
      <c r="C102" s="133" t="s">
        <v>15</v>
      </c>
      <c r="D102" s="16">
        <v>1000</v>
      </c>
      <c r="E102" s="2">
        <f t="shared" si="11"/>
        <v>1000</v>
      </c>
      <c r="F102" s="155">
        <f t="shared" si="12"/>
        <v>170000</v>
      </c>
      <c r="G102" s="156">
        <v>169000</v>
      </c>
      <c r="H102" s="1">
        <v>0</v>
      </c>
      <c r="I102" s="1">
        <v>0</v>
      </c>
      <c r="J102" s="19">
        <v>0</v>
      </c>
    </row>
    <row r="103" spans="1:10" ht="15.75" customHeight="1">
      <c r="A103" s="154" t="s">
        <v>156</v>
      </c>
      <c r="B103" s="149" t="s">
        <v>5</v>
      </c>
      <c r="C103" s="133" t="s">
        <v>15</v>
      </c>
      <c r="D103" s="16">
        <v>1000</v>
      </c>
      <c r="E103" s="2">
        <f t="shared" si="11"/>
        <v>1000</v>
      </c>
      <c r="F103" s="155">
        <f t="shared" si="12"/>
        <v>170000</v>
      </c>
      <c r="G103" s="156">
        <v>169000</v>
      </c>
      <c r="H103" s="1">
        <v>0</v>
      </c>
      <c r="I103" s="1">
        <v>0</v>
      </c>
      <c r="J103" s="19">
        <v>0</v>
      </c>
    </row>
    <row r="104" spans="1:10" ht="14.25">
      <c r="A104" s="154" t="s">
        <v>146</v>
      </c>
      <c r="B104" s="149" t="s">
        <v>5</v>
      </c>
      <c r="C104" s="133" t="s">
        <v>15</v>
      </c>
      <c r="D104" s="16">
        <v>1000</v>
      </c>
      <c r="E104" s="2">
        <f t="shared" si="11"/>
        <v>1000</v>
      </c>
      <c r="F104" s="155">
        <f t="shared" si="12"/>
        <v>160000</v>
      </c>
      <c r="G104" s="156">
        <v>159000</v>
      </c>
      <c r="H104" s="1">
        <v>0</v>
      </c>
      <c r="I104" s="1">
        <v>0</v>
      </c>
      <c r="J104" s="19">
        <v>0</v>
      </c>
    </row>
    <row r="105" spans="1:10" ht="27" customHeight="1">
      <c r="A105" s="154" t="s">
        <v>147</v>
      </c>
      <c r="B105" s="149" t="s">
        <v>5</v>
      </c>
      <c r="C105" s="133" t="s">
        <v>15</v>
      </c>
      <c r="D105" s="16">
        <v>265200</v>
      </c>
      <c r="E105" s="2">
        <f t="shared" si="11"/>
        <v>265200</v>
      </c>
      <c r="F105" s="155">
        <f t="shared" si="12"/>
        <v>265200</v>
      </c>
      <c r="G105" s="156">
        <v>0</v>
      </c>
      <c r="H105" s="1">
        <v>0</v>
      </c>
      <c r="I105" s="1">
        <v>0</v>
      </c>
      <c r="J105" s="19">
        <v>0</v>
      </c>
    </row>
    <row r="106" spans="1:10" ht="14.25">
      <c r="A106" s="154" t="s">
        <v>148</v>
      </c>
      <c r="B106" s="149" t="s">
        <v>5</v>
      </c>
      <c r="C106" s="133" t="s">
        <v>15</v>
      </c>
      <c r="D106" s="16">
        <v>111000</v>
      </c>
      <c r="E106" s="2">
        <f t="shared" si="11"/>
        <v>111000</v>
      </c>
      <c r="F106" s="155">
        <f t="shared" si="12"/>
        <v>111000</v>
      </c>
      <c r="G106" s="156">
        <v>0</v>
      </c>
      <c r="H106" s="1">
        <v>0</v>
      </c>
      <c r="I106" s="1">
        <v>0</v>
      </c>
      <c r="J106" s="19">
        <v>0</v>
      </c>
    </row>
    <row r="107" spans="1:10" ht="14.25">
      <c r="A107" s="154" t="s">
        <v>128</v>
      </c>
      <c r="B107" s="149" t="s">
        <v>5</v>
      </c>
      <c r="C107" s="133" t="s">
        <v>15</v>
      </c>
      <c r="D107" s="157">
        <v>1000</v>
      </c>
      <c r="E107" s="157">
        <f t="shared" si="11"/>
        <v>1000</v>
      </c>
      <c r="F107" s="158">
        <f aca="true" t="shared" si="13" ref="F107:F115">D107+G107+H107+I107+J107</f>
        <v>501000</v>
      </c>
      <c r="G107" s="156">
        <v>500000</v>
      </c>
      <c r="H107" s="1">
        <v>0</v>
      </c>
      <c r="I107" s="1">
        <v>0</v>
      </c>
      <c r="J107" s="19">
        <v>0</v>
      </c>
    </row>
    <row r="108" spans="1:10" ht="25.5">
      <c r="A108" s="154" t="s">
        <v>203</v>
      </c>
      <c r="B108" s="144" t="s">
        <v>5</v>
      </c>
      <c r="C108" s="133" t="s">
        <v>15</v>
      </c>
      <c r="D108" s="2">
        <v>170000</v>
      </c>
      <c r="E108" s="157">
        <f t="shared" si="11"/>
        <v>170000</v>
      </c>
      <c r="F108" s="158">
        <f>D108+G108+H108+I108+J108</f>
        <v>170000</v>
      </c>
      <c r="G108" s="156">
        <v>0</v>
      </c>
      <c r="H108" s="1">
        <v>0</v>
      </c>
      <c r="I108" s="1">
        <v>0</v>
      </c>
      <c r="J108" s="19">
        <v>0</v>
      </c>
    </row>
    <row r="109" spans="1:10" ht="38.25">
      <c r="A109" s="154" t="s">
        <v>525</v>
      </c>
      <c r="B109" s="144" t="s">
        <v>5</v>
      </c>
      <c r="C109" s="133" t="s">
        <v>15</v>
      </c>
      <c r="D109" s="2">
        <v>40000</v>
      </c>
      <c r="E109" s="157">
        <f>D109</f>
        <v>40000</v>
      </c>
      <c r="F109" s="158">
        <f>D109+G109+H109+I109+J109</f>
        <v>40000</v>
      </c>
      <c r="G109" s="156">
        <v>0</v>
      </c>
      <c r="H109" s="1">
        <v>0</v>
      </c>
      <c r="I109" s="1">
        <v>0</v>
      </c>
      <c r="J109" s="19">
        <v>0</v>
      </c>
    </row>
    <row r="110" spans="1:10" ht="14.25">
      <c r="A110" s="154" t="s">
        <v>162</v>
      </c>
      <c r="B110" s="144" t="s">
        <v>5</v>
      </c>
      <c r="C110" s="133" t="s">
        <v>15</v>
      </c>
      <c r="D110" s="2">
        <v>9520</v>
      </c>
      <c r="E110" s="157">
        <f t="shared" si="11"/>
        <v>9520</v>
      </c>
      <c r="F110" s="158">
        <f t="shared" si="13"/>
        <v>9520</v>
      </c>
      <c r="G110" s="156">
        <v>0</v>
      </c>
      <c r="H110" s="1">
        <v>0</v>
      </c>
      <c r="I110" s="1">
        <v>0</v>
      </c>
      <c r="J110" s="19">
        <v>0</v>
      </c>
    </row>
    <row r="111" spans="1:10" ht="14.25">
      <c r="A111" s="154" t="s">
        <v>252</v>
      </c>
      <c r="B111" s="144" t="s">
        <v>5</v>
      </c>
      <c r="C111" s="133" t="s">
        <v>15</v>
      </c>
      <c r="D111" s="2">
        <v>1000</v>
      </c>
      <c r="E111" s="157">
        <f t="shared" si="11"/>
        <v>1000</v>
      </c>
      <c r="F111" s="158">
        <f t="shared" si="13"/>
        <v>170000</v>
      </c>
      <c r="G111" s="156">
        <v>169000</v>
      </c>
      <c r="H111" s="1">
        <v>0</v>
      </c>
      <c r="I111" s="1">
        <v>0</v>
      </c>
      <c r="J111" s="19">
        <v>0</v>
      </c>
    </row>
    <row r="112" spans="1:10" ht="14.25">
      <c r="A112" s="154" t="s">
        <v>253</v>
      </c>
      <c r="B112" s="144" t="s">
        <v>5</v>
      </c>
      <c r="C112" s="133" t="s">
        <v>15</v>
      </c>
      <c r="D112" s="2">
        <v>1000</v>
      </c>
      <c r="E112" s="157">
        <f t="shared" si="11"/>
        <v>1000</v>
      </c>
      <c r="F112" s="158">
        <f t="shared" si="13"/>
        <v>170000</v>
      </c>
      <c r="G112" s="156">
        <v>169000</v>
      </c>
      <c r="H112" s="1">
        <v>0</v>
      </c>
      <c r="I112" s="1">
        <v>0</v>
      </c>
      <c r="J112" s="19">
        <v>0</v>
      </c>
    </row>
    <row r="113" spans="1:10" ht="14.25">
      <c r="A113" s="154" t="s">
        <v>343</v>
      </c>
      <c r="B113" s="144" t="s">
        <v>5</v>
      </c>
      <c r="C113" s="133" t="s">
        <v>15</v>
      </c>
      <c r="D113" s="2">
        <v>1000</v>
      </c>
      <c r="E113" s="157">
        <f t="shared" si="11"/>
        <v>1000</v>
      </c>
      <c r="F113" s="158">
        <f t="shared" si="13"/>
        <v>170000</v>
      </c>
      <c r="G113" s="156">
        <v>169000</v>
      </c>
      <c r="H113" s="1">
        <v>0</v>
      </c>
      <c r="I113" s="1">
        <v>0</v>
      </c>
      <c r="J113" s="19">
        <v>0</v>
      </c>
    </row>
    <row r="114" spans="1:10" ht="25.5">
      <c r="A114" s="154" t="s">
        <v>527</v>
      </c>
      <c r="B114" s="144" t="s">
        <v>5</v>
      </c>
      <c r="C114" s="133" t="s">
        <v>15</v>
      </c>
      <c r="D114" s="2">
        <v>110000</v>
      </c>
      <c r="E114" s="157">
        <f t="shared" si="11"/>
        <v>110000</v>
      </c>
      <c r="F114" s="158">
        <f t="shared" si="13"/>
        <v>110000</v>
      </c>
      <c r="G114" s="156">
        <v>0</v>
      </c>
      <c r="H114" s="1">
        <v>0</v>
      </c>
      <c r="I114" s="1">
        <v>0</v>
      </c>
      <c r="J114" s="19">
        <v>0</v>
      </c>
    </row>
    <row r="115" spans="1:10" ht="25.5">
      <c r="A115" s="154" t="s">
        <v>238</v>
      </c>
      <c r="B115" s="144" t="s">
        <v>5</v>
      </c>
      <c r="C115" s="133" t="s">
        <v>15</v>
      </c>
      <c r="D115" s="2">
        <v>220000</v>
      </c>
      <c r="E115" s="157">
        <f t="shared" si="11"/>
        <v>220000</v>
      </c>
      <c r="F115" s="158">
        <f t="shared" si="13"/>
        <v>220000</v>
      </c>
      <c r="G115" s="156">
        <v>0</v>
      </c>
      <c r="H115" s="1"/>
      <c r="I115" s="1"/>
      <c r="J115" s="19"/>
    </row>
    <row r="116" spans="1:10" ht="24.75" customHeight="1">
      <c r="A116" s="154" t="s">
        <v>20</v>
      </c>
      <c r="B116" s="149" t="s">
        <v>5</v>
      </c>
      <c r="C116" s="133" t="s">
        <v>15</v>
      </c>
      <c r="D116" s="1">
        <v>0</v>
      </c>
      <c r="E116" s="2">
        <f t="shared" si="11"/>
        <v>0</v>
      </c>
      <c r="F116" s="155">
        <f t="shared" si="12"/>
        <v>135000</v>
      </c>
      <c r="G116" s="156">
        <v>135000</v>
      </c>
      <c r="H116" s="1">
        <v>0</v>
      </c>
      <c r="I116" s="1">
        <v>0</v>
      </c>
      <c r="J116" s="19">
        <v>0</v>
      </c>
    </row>
    <row r="117" spans="1:10" ht="14.25">
      <c r="A117" s="154" t="s">
        <v>21</v>
      </c>
      <c r="B117" s="149" t="s">
        <v>5</v>
      </c>
      <c r="C117" s="133" t="s">
        <v>15</v>
      </c>
      <c r="D117" s="1">
        <v>0</v>
      </c>
      <c r="E117" s="2">
        <f t="shared" si="11"/>
        <v>0</v>
      </c>
      <c r="F117" s="155">
        <f t="shared" si="12"/>
        <v>170000</v>
      </c>
      <c r="G117" s="156">
        <v>170000</v>
      </c>
      <c r="H117" s="1">
        <v>0</v>
      </c>
      <c r="I117" s="1">
        <v>0</v>
      </c>
      <c r="J117" s="19">
        <v>0</v>
      </c>
    </row>
    <row r="118" spans="1:10" ht="14.25">
      <c r="A118" s="28" t="s">
        <v>114</v>
      </c>
      <c r="B118" s="24" t="s">
        <v>5</v>
      </c>
      <c r="C118" s="24" t="s">
        <v>15</v>
      </c>
      <c r="D118" s="159">
        <v>92000</v>
      </c>
      <c r="E118" s="159">
        <f t="shared" si="11"/>
        <v>92000</v>
      </c>
      <c r="F118" s="160">
        <f t="shared" si="12"/>
        <v>92000</v>
      </c>
      <c r="G118" s="161">
        <v>0</v>
      </c>
      <c r="H118" s="148">
        <v>0</v>
      </c>
      <c r="I118" s="148">
        <v>0</v>
      </c>
      <c r="J118" s="162">
        <v>0</v>
      </c>
    </row>
    <row r="119" spans="1:10" ht="14.25">
      <c r="A119" s="235" t="s">
        <v>263</v>
      </c>
      <c r="B119" s="24" t="s">
        <v>5</v>
      </c>
      <c r="C119" s="24" t="s">
        <v>15</v>
      </c>
      <c r="D119" s="159">
        <v>20000</v>
      </c>
      <c r="E119" s="159">
        <f t="shared" si="11"/>
        <v>20000</v>
      </c>
      <c r="F119" s="160">
        <f t="shared" si="12"/>
        <v>20000</v>
      </c>
      <c r="G119" s="161">
        <v>0</v>
      </c>
      <c r="H119" s="148">
        <v>0</v>
      </c>
      <c r="I119" s="148">
        <v>0</v>
      </c>
      <c r="J119" s="162">
        <v>0</v>
      </c>
    </row>
    <row r="120" spans="1:10" ht="25.5">
      <c r="A120" s="235" t="s">
        <v>473</v>
      </c>
      <c r="B120" s="24" t="s">
        <v>5</v>
      </c>
      <c r="C120" s="24" t="s">
        <v>15</v>
      </c>
      <c r="D120" s="159">
        <v>0</v>
      </c>
      <c r="E120" s="159">
        <f t="shared" si="11"/>
        <v>0</v>
      </c>
      <c r="F120" s="160">
        <f t="shared" si="12"/>
        <v>71400</v>
      </c>
      <c r="G120" s="161">
        <v>71400</v>
      </c>
      <c r="H120" s="148">
        <v>0</v>
      </c>
      <c r="I120" s="148">
        <v>0</v>
      </c>
      <c r="J120" s="162">
        <v>0</v>
      </c>
    </row>
    <row r="121" spans="1:10" ht="14.25">
      <c r="A121" s="235" t="s">
        <v>471</v>
      </c>
      <c r="B121" s="24" t="s">
        <v>5</v>
      </c>
      <c r="C121" s="24" t="s">
        <v>15</v>
      </c>
      <c r="D121" s="159">
        <v>0</v>
      </c>
      <c r="E121" s="159">
        <v>0</v>
      </c>
      <c r="F121" s="160">
        <f t="shared" si="12"/>
        <v>7069000</v>
      </c>
      <c r="G121" s="161">
        <v>7069000</v>
      </c>
      <c r="H121" s="148">
        <v>0</v>
      </c>
      <c r="I121" s="148">
        <v>0</v>
      </c>
      <c r="J121" s="162">
        <v>0</v>
      </c>
    </row>
    <row r="122" spans="1:10" ht="14.25">
      <c r="A122" s="28" t="s">
        <v>472</v>
      </c>
      <c r="B122" s="24" t="s">
        <v>5</v>
      </c>
      <c r="C122" s="24" t="s">
        <v>15</v>
      </c>
      <c r="D122" s="159">
        <v>1000</v>
      </c>
      <c r="E122" s="159">
        <f t="shared" si="11"/>
        <v>1000</v>
      </c>
      <c r="F122" s="160">
        <f t="shared" si="12"/>
        <v>274700</v>
      </c>
      <c r="G122" s="161">
        <v>273700</v>
      </c>
      <c r="H122" s="148">
        <v>0</v>
      </c>
      <c r="I122" s="148">
        <v>0</v>
      </c>
      <c r="J122" s="162">
        <v>0</v>
      </c>
    </row>
    <row r="123" spans="1:10" ht="25.5">
      <c r="A123" s="240" t="s">
        <v>474</v>
      </c>
      <c r="B123" s="24" t="s">
        <v>5</v>
      </c>
      <c r="C123" s="24" t="s">
        <v>15</v>
      </c>
      <c r="D123" s="272">
        <v>1000</v>
      </c>
      <c r="E123" s="272">
        <f t="shared" si="11"/>
        <v>1000</v>
      </c>
      <c r="F123" s="273">
        <f t="shared" si="12"/>
        <v>251000</v>
      </c>
      <c r="G123" s="281">
        <v>250000</v>
      </c>
      <c r="H123" s="148">
        <v>0</v>
      </c>
      <c r="I123" s="148">
        <v>0</v>
      </c>
      <c r="J123" s="162">
        <v>0</v>
      </c>
    </row>
    <row r="124" spans="1:10" ht="25.5">
      <c r="A124" s="282" t="s">
        <v>475</v>
      </c>
      <c r="B124" s="24" t="s">
        <v>5</v>
      </c>
      <c r="C124" s="24" t="s">
        <v>15</v>
      </c>
      <c r="D124" s="272">
        <v>1000</v>
      </c>
      <c r="E124" s="272">
        <f t="shared" si="11"/>
        <v>1000</v>
      </c>
      <c r="F124" s="273">
        <f t="shared" si="12"/>
        <v>6601000</v>
      </c>
      <c r="G124" s="281">
        <v>3300000</v>
      </c>
      <c r="H124" s="146">
        <v>3300000</v>
      </c>
      <c r="I124" s="148">
        <v>0</v>
      </c>
      <c r="J124" s="162">
        <v>0</v>
      </c>
    </row>
    <row r="125" spans="1:10" ht="38.25">
      <c r="A125" s="28" t="s">
        <v>476</v>
      </c>
      <c r="B125" s="24" t="s">
        <v>5</v>
      </c>
      <c r="C125" s="24" t="s">
        <v>15</v>
      </c>
      <c r="D125" s="272">
        <v>1000</v>
      </c>
      <c r="E125" s="272">
        <f t="shared" si="11"/>
        <v>1000</v>
      </c>
      <c r="F125" s="273">
        <f t="shared" si="12"/>
        <v>35000</v>
      </c>
      <c r="G125" s="281">
        <v>17000</v>
      </c>
      <c r="H125" s="148">
        <v>17000</v>
      </c>
      <c r="I125" s="148">
        <v>0</v>
      </c>
      <c r="J125" s="162">
        <v>0</v>
      </c>
    </row>
    <row r="126" spans="1:10" ht="38.25">
      <c r="A126" s="28" t="s">
        <v>477</v>
      </c>
      <c r="B126" s="24" t="s">
        <v>5</v>
      </c>
      <c r="C126" s="24" t="s">
        <v>15</v>
      </c>
      <c r="D126" s="272">
        <v>1000</v>
      </c>
      <c r="E126" s="272">
        <f t="shared" si="11"/>
        <v>1000</v>
      </c>
      <c r="F126" s="273">
        <f t="shared" si="12"/>
        <v>51000</v>
      </c>
      <c r="G126" s="281">
        <v>25000</v>
      </c>
      <c r="H126" s="163">
        <v>25000</v>
      </c>
      <c r="I126" s="148">
        <v>0</v>
      </c>
      <c r="J126" s="162">
        <v>0</v>
      </c>
    </row>
    <row r="127" spans="1:10" ht="14.25">
      <c r="A127" s="363" t="s">
        <v>562</v>
      </c>
      <c r="B127" s="364"/>
      <c r="C127" s="339" t="s">
        <v>15</v>
      </c>
      <c r="D127" s="365">
        <v>0</v>
      </c>
      <c r="E127" s="365">
        <f t="shared" si="11"/>
        <v>0</v>
      </c>
      <c r="F127" s="366">
        <v>325000</v>
      </c>
      <c r="G127" s="367">
        <v>325000</v>
      </c>
      <c r="H127" s="368">
        <v>0</v>
      </c>
      <c r="I127" s="368">
        <v>0</v>
      </c>
      <c r="J127" s="369">
        <v>0</v>
      </c>
    </row>
    <row r="128" spans="1:10" ht="15" thickBot="1">
      <c r="A128" s="240" t="s">
        <v>129</v>
      </c>
      <c r="B128" s="191" t="s">
        <v>5</v>
      </c>
      <c r="C128" s="191" t="s">
        <v>15</v>
      </c>
      <c r="D128" s="272">
        <v>0</v>
      </c>
      <c r="E128" s="272">
        <v>0</v>
      </c>
      <c r="F128" s="273">
        <f t="shared" si="12"/>
        <v>500000</v>
      </c>
      <c r="G128" s="146">
        <v>500000</v>
      </c>
      <c r="H128" s="163">
        <v>0</v>
      </c>
      <c r="I128" s="163">
        <v>0</v>
      </c>
      <c r="J128" s="164">
        <v>0</v>
      </c>
    </row>
    <row r="129" spans="1:10" ht="19.5" customHeight="1" thickBot="1">
      <c r="A129" s="488" t="s">
        <v>22</v>
      </c>
      <c r="B129" s="489"/>
      <c r="C129" s="490"/>
      <c r="D129" s="29">
        <f aca="true" t="shared" si="14" ref="D129:J129">SUM(D89:D128)</f>
        <v>1533720</v>
      </c>
      <c r="E129" s="29">
        <f t="shared" si="14"/>
        <v>1533720</v>
      </c>
      <c r="F129" s="29">
        <f t="shared" si="14"/>
        <v>19944660</v>
      </c>
      <c r="G129" s="29">
        <f t="shared" si="14"/>
        <v>15068940</v>
      </c>
      <c r="H129" s="29">
        <f t="shared" si="14"/>
        <v>3342000</v>
      </c>
      <c r="I129" s="29">
        <f t="shared" si="14"/>
        <v>0</v>
      </c>
      <c r="J129" s="110">
        <f t="shared" si="14"/>
        <v>0</v>
      </c>
    </row>
    <row r="130" spans="1:10" ht="19.5" customHeight="1" thickBot="1">
      <c r="A130" s="479" t="s">
        <v>357</v>
      </c>
      <c r="B130" s="480"/>
      <c r="C130" s="480"/>
      <c r="D130" s="480"/>
      <c r="E130" s="480"/>
      <c r="F130" s="480"/>
      <c r="G130" s="480"/>
      <c r="H130" s="480"/>
      <c r="I130" s="480"/>
      <c r="J130" s="481"/>
    </row>
    <row r="131" spans="1:10" ht="25.5">
      <c r="A131" s="231" t="s">
        <v>141</v>
      </c>
      <c r="B131" s="149" t="s">
        <v>5</v>
      </c>
      <c r="C131" s="133" t="s">
        <v>23</v>
      </c>
      <c r="D131" s="165">
        <v>1000</v>
      </c>
      <c r="E131" s="165">
        <f aca="true" t="shared" si="15" ref="E131:E143">D131</f>
        <v>1000</v>
      </c>
      <c r="F131" s="158">
        <f aca="true" t="shared" si="16" ref="F131:F143">D131+G131+H131+I131+J131</f>
        <v>273000</v>
      </c>
      <c r="G131" s="156">
        <v>272000</v>
      </c>
      <c r="H131" s="1">
        <v>0</v>
      </c>
      <c r="I131" s="1">
        <v>0</v>
      </c>
      <c r="J131" s="19">
        <v>0</v>
      </c>
    </row>
    <row r="132" spans="1:10" ht="30" customHeight="1">
      <c r="A132" s="231" t="s">
        <v>491</v>
      </c>
      <c r="B132" s="149" t="s">
        <v>5</v>
      </c>
      <c r="C132" s="133" t="s">
        <v>23</v>
      </c>
      <c r="D132" s="165">
        <v>65800</v>
      </c>
      <c r="E132" s="165">
        <f t="shared" si="15"/>
        <v>65800</v>
      </c>
      <c r="F132" s="158">
        <f>D132+G132+H132+I132+J132</f>
        <v>65800</v>
      </c>
      <c r="G132" s="156">
        <v>0</v>
      </c>
      <c r="H132" s="1">
        <v>0</v>
      </c>
      <c r="I132" s="1">
        <v>0</v>
      </c>
      <c r="J132" s="19">
        <v>0</v>
      </c>
    </row>
    <row r="133" spans="1:10" ht="25.5">
      <c r="A133" s="231" t="s">
        <v>548</v>
      </c>
      <c r="B133" s="149" t="s">
        <v>5</v>
      </c>
      <c r="C133" s="133" t="s">
        <v>23</v>
      </c>
      <c r="D133" s="165">
        <v>1000</v>
      </c>
      <c r="E133" s="165">
        <v>1000</v>
      </c>
      <c r="F133" s="158">
        <f>D133+G133+H133+I133+J133</f>
        <v>26500</v>
      </c>
      <c r="G133" s="156">
        <v>25500</v>
      </c>
      <c r="H133" s="1">
        <v>0</v>
      </c>
      <c r="I133" s="1">
        <v>0</v>
      </c>
      <c r="J133" s="19">
        <v>0</v>
      </c>
    </row>
    <row r="134" spans="1:10" ht="14.25">
      <c r="A134" s="231" t="s">
        <v>496</v>
      </c>
      <c r="B134" s="149" t="s">
        <v>5</v>
      </c>
      <c r="C134" s="133" t="s">
        <v>23</v>
      </c>
      <c r="D134" s="165">
        <v>1000</v>
      </c>
      <c r="E134" s="165">
        <f t="shared" si="15"/>
        <v>1000</v>
      </c>
      <c r="F134" s="158">
        <f>D134+G134+H134+I134+J134</f>
        <v>150000</v>
      </c>
      <c r="G134" s="156">
        <v>149000</v>
      </c>
      <c r="H134" s="1">
        <v>0</v>
      </c>
      <c r="I134" s="1">
        <v>0</v>
      </c>
      <c r="J134" s="19">
        <v>0</v>
      </c>
    </row>
    <row r="135" spans="1:10" ht="51">
      <c r="A135" s="154" t="s">
        <v>24</v>
      </c>
      <c r="B135" s="149" t="s">
        <v>5</v>
      </c>
      <c r="C135" s="133" t="s">
        <v>23</v>
      </c>
      <c r="D135" s="165">
        <v>0</v>
      </c>
      <c r="E135" s="165">
        <f t="shared" si="15"/>
        <v>0</v>
      </c>
      <c r="F135" s="158">
        <f t="shared" si="16"/>
        <v>70000</v>
      </c>
      <c r="G135" s="156">
        <v>70000</v>
      </c>
      <c r="H135" s="1">
        <v>0</v>
      </c>
      <c r="I135" s="1">
        <v>0</v>
      </c>
      <c r="J135" s="19">
        <v>0</v>
      </c>
    </row>
    <row r="136" spans="1:10" ht="25.5">
      <c r="A136" s="236" t="s">
        <v>398</v>
      </c>
      <c r="B136" s="149" t="s">
        <v>5</v>
      </c>
      <c r="C136" s="133" t="s">
        <v>23</v>
      </c>
      <c r="D136" s="165">
        <v>17000</v>
      </c>
      <c r="E136" s="165">
        <f t="shared" si="15"/>
        <v>17000</v>
      </c>
      <c r="F136" s="158">
        <f t="shared" si="16"/>
        <v>17000</v>
      </c>
      <c r="G136" s="156">
        <v>0</v>
      </c>
      <c r="H136" s="1">
        <v>0</v>
      </c>
      <c r="I136" s="1">
        <v>0</v>
      </c>
      <c r="J136" s="19">
        <v>0</v>
      </c>
    </row>
    <row r="137" spans="1:10" ht="14.25">
      <c r="A137" s="237" t="s">
        <v>110</v>
      </c>
      <c r="B137" s="149" t="s">
        <v>5</v>
      </c>
      <c r="C137" s="133" t="s">
        <v>23</v>
      </c>
      <c r="D137" s="165">
        <v>11500</v>
      </c>
      <c r="E137" s="165">
        <f t="shared" si="15"/>
        <v>11500</v>
      </c>
      <c r="F137" s="158">
        <f t="shared" si="16"/>
        <v>11500</v>
      </c>
      <c r="G137" s="156">
        <v>0</v>
      </c>
      <c r="H137" s="1">
        <v>0</v>
      </c>
      <c r="I137" s="1">
        <v>0</v>
      </c>
      <c r="J137" s="19">
        <v>0</v>
      </c>
    </row>
    <row r="138" spans="1:10" ht="14.25">
      <c r="A138" s="237" t="s">
        <v>277</v>
      </c>
      <c r="B138" s="149" t="s">
        <v>5</v>
      </c>
      <c r="C138" s="133" t="s">
        <v>23</v>
      </c>
      <c r="D138" s="165">
        <v>4900</v>
      </c>
      <c r="E138" s="165">
        <f t="shared" si="15"/>
        <v>4900</v>
      </c>
      <c r="F138" s="158">
        <f t="shared" si="16"/>
        <v>4900</v>
      </c>
      <c r="G138" s="156">
        <v>0</v>
      </c>
      <c r="H138" s="1">
        <v>0</v>
      </c>
      <c r="I138" s="1">
        <v>0</v>
      </c>
      <c r="J138" s="19">
        <v>0</v>
      </c>
    </row>
    <row r="139" spans="1:10" ht="14.25">
      <c r="A139" s="237" t="s">
        <v>278</v>
      </c>
      <c r="B139" s="149" t="s">
        <v>5</v>
      </c>
      <c r="C139" s="133" t="s">
        <v>23</v>
      </c>
      <c r="D139" s="165">
        <v>22000</v>
      </c>
      <c r="E139" s="165">
        <f t="shared" si="15"/>
        <v>22000</v>
      </c>
      <c r="F139" s="158">
        <f t="shared" si="16"/>
        <v>22000</v>
      </c>
      <c r="G139" s="156">
        <v>0</v>
      </c>
      <c r="H139" s="1">
        <v>0</v>
      </c>
      <c r="I139" s="1">
        <v>0</v>
      </c>
      <c r="J139" s="19">
        <v>0</v>
      </c>
    </row>
    <row r="140" spans="1:10" ht="17.25" customHeight="1">
      <c r="A140" s="338" t="s">
        <v>532</v>
      </c>
      <c r="B140" s="149" t="s">
        <v>5</v>
      </c>
      <c r="C140" s="133" t="s">
        <v>23</v>
      </c>
      <c r="D140" s="165">
        <v>6200</v>
      </c>
      <c r="E140" s="165">
        <f t="shared" si="15"/>
        <v>6200</v>
      </c>
      <c r="F140" s="158">
        <f t="shared" si="16"/>
        <v>6200</v>
      </c>
      <c r="G140" s="156">
        <v>0</v>
      </c>
      <c r="H140" s="1">
        <v>0</v>
      </c>
      <c r="I140" s="1">
        <v>0</v>
      </c>
      <c r="J140" s="19">
        <v>0</v>
      </c>
    </row>
    <row r="141" spans="1:10" ht="14.25">
      <c r="A141" s="338" t="s">
        <v>533</v>
      </c>
      <c r="B141" s="149" t="s">
        <v>5</v>
      </c>
      <c r="C141" s="133" t="s">
        <v>23</v>
      </c>
      <c r="D141" s="165">
        <v>6300</v>
      </c>
      <c r="E141" s="165">
        <f t="shared" si="15"/>
        <v>6300</v>
      </c>
      <c r="F141" s="158">
        <f t="shared" si="16"/>
        <v>6300</v>
      </c>
      <c r="G141" s="156">
        <v>0</v>
      </c>
      <c r="H141" s="1">
        <v>0</v>
      </c>
      <c r="I141" s="1">
        <v>0</v>
      </c>
      <c r="J141" s="19">
        <v>0</v>
      </c>
    </row>
    <row r="142" spans="1:10" ht="14.25">
      <c r="A142" s="237" t="s">
        <v>279</v>
      </c>
      <c r="B142" s="149" t="s">
        <v>5</v>
      </c>
      <c r="C142" s="133" t="s">
        <v>23</v>
      </c>
      <c r="D142" s="165">
        <v>10400</v>
      </c>
      <c r="E142" s="165">
        <f t="shared" si="15"/>
        <v>10400</v>
      </c>
      <c r="F142" s="158">
        <f t="shared" si="16"/>
        <v>10400</v>
      </c>
      <c r="G142" s="156">
        <v>0</v>
      </c>
      <c r="H142" s="1">
        <v>0</v>
      </c>
      <c r="I142" s="1">
        <v>0</v>
      </c>
      <c r="J142" s="19">
        <v>0</v>
      </c>
    </row>
    <row r="143" spans="1:10" ht="15" thickBot="1">
      <c r="A143" s="237" t="s">
        <v>280</v>
      </c>
      <c r="B143" s="149" t="s">
        <v>5</v>
      </c>
      <c r="C143" s="133" t="s">
        <v>23</v>
      </c>
      <c r="D143" s="224">
        <v>3600</v>
      </c>
      <c r="E143" s="224">
        <f t="shared" si="15"/>
        <v>3600</v>
      </c>
      <c r="F143" s="158">
        <f t="shared" si="16"/>
        <v>3600</v>
      </c>
      <c r="G143" s="226">
        <v>0</v>
      </c>
      <c r="H143" s="1">
        <v>0</v>
      </c>
      <c r="I143" s="1">
        <v>0</v>
      </c>
      <c r="J143" s="19">
        <v>0</v>
      </c>
    </row>
    <row r="144" spans="1:10" ht="19.5" customHeight="1" thickBot="1">
      <c r="A144" s="499" t="s">
        <v>25</v>
      </c>
      <c r="B144" s="500"/>
      <c r="C144" s="501"/>
      <c r="D144" s="111">
        <f aca="true" t="shared" si="17" ref="D144:J144">SUM(D131:D143)</f>
        <v>150700</v>
      </c>
      <c r="E144" s="111">
        <f t="shared" si="17"/>
        <v>150700</v>
      </c>
      <c r="F144" s="225">
        <f t="shared" si="17"/>
        <v>667200</v>
      </c>
      <c r="G144" s="111">
        <f t="shared" si="17"/>
        <v>516500</v>
      </c>
      <c r="H144" s="225">
        <f t="shared" si="17"/>
        <v>0</v>
      </c>
      <c r="I144" s="26">
        <f t="shared" si="17"/>
        <v>0</v>
      </c>
      <c r="J144" s="27">
        <f t="shared" si="17"/>
        <v>0</v>
      </c>
    </row>
    <row r="145" spans="1:10" ht="19.5" customHeight="1" thickBot="1">
      <c r="A145" s="479" t="s">
        <v>358</v>
      </c>
      <c r="B145" s="480"/>
      <c r="C145" s="480"/>
      <c r="D145" s="480"/>
      <c r="E145" s="480"/>
      <c r="F145" s="480"/>
      <c r="G145" s="480"/>
      <c r="H145" s="480"/>
      <c r="I145" s="480"/>
      <c r="J145" s="481"/>
    </row>
    <row r="146" spans="1:10" ht="14.25">
      <c r="A146" s="154" t="s">
        <v>338</v>
      </c>
      <c r="B146" s="149" t="s">
        <v>5</v>
      </c>
      <c r="C146" s="133" t="s">
        <v>26</v>
      </c>
      <c r="D146" s="16">
        <v>1000</v>
      </c>
      <c r="E146" s="157">
        <f aca="true" t="shared" si="18" ref="E146:E167">D146</f>
        <v>1000</v>
      </c>
      <c r="F146" s="166">
        <f aca="true" t="shared" si="19" ref="F146:F244">D146+G146+H146+I146+J146</f>
        <v>30990000</v>
      </c>
      <c r="G146" s="18">
        <v>20000000</v>
      </c>
      <c r="H146" s="1">
        <v>10989000</v>
      </c>
      <c r="I146" s="1">
        <v>0</v>
      </c>
      <c r="J146" s="19">
        <v>0</v>
      </c>
    </row>
    <row r="147" spans="1:10" ht="15" customHeight="1">
      <c r="A147" s="167" t="s">
        <v>339</v>
      </c>
      <c r="B147" s="149" t="s">
        <v>5</v>
      </c>
      <c r="C147" s="133" t="s">
        <v>26</v>
      </c>
      <c r="D147" s="16">
        <v>1000</v>
      </c>
      <c r="E147" s="157">
        <f t="shared" si="18"/>
        <v>1000</v>
      </c>
      <c r="F147" s="166">
        <f t="shared" si="19"/>
        <v>720000</v>
      </c>
      <c r="G147" s="18">
        <v>719000</v>
      </c>
      <c r="H147" s="1">
        <v>0</v>
      </c>
      <c r="I147" s="1">
        <v>0</v>
      </c>
      <c r="J147" s="19">
        <v>0</v>
      </c>
    </row>
    <row r="148" spans="1:10" ht="25.5">
      <c r="A148" s="215" t="s">
        <v>553</v>
      </c>
      <c r="B148" s="302" t="s">
        <v>5</v>
      </c>
      <c r="C148" s="212" t="s">
        <v>26</v>
      </c>
      <c r="D148" s="309">
        <v>1000</v>
      </c>
      <c r="E148" s="274">
        <f t="shared" si="18"/>
        <v>1000</v>
      </c>
      <c r="F148" s="303">
        <f t="shared" si="19"/>
        <v>303000</v>
      </c>
      <c r="G148" s="304">
        <v>200000</v>
      </c>
      <c r="H148" s="213">
        <v>102000</v>
      </c>
      <c r="I148" s="213">
        <v>0</v>
      </c>
      <c r="J148" s="214">
        <v>0</v>
      </c>
    </row>
    <row r="149" spans="1:10" ht="25.5">
      <c r="A149" s="154" t="s">
        <v>340</v>
      </c>
      <c r="B149" s="149" t="s">
        <v>5</v>
      </c>
      <c r="C149" s="133" t="s">
        <v>26</v>
      </c>
      <c r="D149" s="16">
        <v>1000</v>
      </c>
      <c r="E149" s="157">
        <f t="shared" si="18"/>
        <v>1000</v>
      </c>
      <c r="F149" s="166">
        <f t="shared" si="19"/>
        <v>241000</v>
      </c>
      <c r="G149" s="18">
        <v>140000</v>
      </c>
      <c r="H149" s="1">
        <v>100000</v>
      </c>
      <c r="I149" s="1">
        <v>0</v>
      </c>
      <c r="J149" s="19">
        <v>0</v>
      </c>
    </row>
    <row r="150" spans="1:10" ht="14.25">
      <c r="A150" s="154" t="s">
        <v>335</v>
      </c>
      <c r="B150" s="149" t="s">
        <v>5</v>
      </c>
      <c r="C150" s="133" t="s">
        <v>26</v>
      </c>
      <c r="D150" s="16">
        <v>1000</v>
      </c>
      <c r="E150" s="157">
        <f t="shared" si="18"/>
        <v>1000</v>
      </c>
      <c r="F150" s="166">
        <f t="shared" si="19"/>
        <v>34001000</v>
      </c>
      <c r="G150" s="18">
        <v>34000000</v>
      </c>
      <c r="H150" s="1">
        <v>0</v>
      </c>
      <c r="I150" s="1">
        <v>0</v>
      </c>
      <c r="J150" s="19">
        <v>0</v>
      </c>
    </row>
    <row r="151" spans="1:10" ht="14.25">
      <c r="A151" s="154" t="s">
        <v>336</v>
      </c>
      <c r="B151" s="149" t="s">
        <v>5</v>
      </c>
      <c r="C151" s="133" t="s">
        <v>26</v>
      </c>
      <c r="D151" s="16">
        <v>1000</v>
      </c>
      <c r="E151" s="157">
        <f t="shared" si="18"/>
        <v>1000</v>
      </c>
      <c r="F151" s="166">
        <f t="shared" si="19"/>
        <v>890000</v>
      </c>
      <c r="G151" s="18">
        <v>889000</v>
      </c>
      <c r="H151" s="1">
        <v>0</v>
      </c>
      <c r="I151" s="1">
        <v>0</v>
      </c>
      <c r="J151" s="19">
        <v>0</v>
      </c>
    </row>
    <row r="152" spans="1:10" ht="25.5">
      <c r="A152" s="215" t="s">
        <v>558</v>
      </c>
      <c r="B152" s="149" t="s">
        <v>5</v>
      </c>
      <c r="C152" s="133" t="s">
        <v>26</v>
      </c>
      <c r="D152" s="16">
        <v>1000</v>
      </c>
      <c r="E152" s="157">
        <f t="shared" si="18"/>
        <v>1000</v>
      </c>
      <c r="F152" s="166">
        <f t="shared" si="19"/>
        <v>386000</v>
      </c>
      <c r="G152" s="18">
        <v>385000</v>
      </c>
      <c r="H152" s="1">
        <v>0</v>
      </c>
      <c r="I152" s="1">
        <v>0</v>
      </c>
      <c r="J152" s="19">
        <v>0</v>
      </c>
    </row>
    <row r="153" spans="1:10" ht="28.5" customHeight="1">
      <c r="A153" s="154" t="s">
        <v>337</v>
      </c>
      <c r="B153" s="149" t="s">
        <v>5</v>
      </c>
      <c r="C153" s="133" t="s">
        <v>26</v>
      </c>
      <c r="D153" s="16">
        <v>1000</v>
      </c>
      <c r="E153" s="157">
        <f t="shared" si="18"/>
        <v>1000</v>
      </c>
      <c r="F153" s="166">
        <f t="shared" si="19"/>
        <v>304000</v>
      </c>
      <c r="G153" s="18">
        <v>303000</v>
      </c>
      <c r="H153" s="1">
        <v>0</v>
      </c>
      <c r="I153" s="1">
        <v>0</v>
      </c>
      <c r="J153" s="19">
        <v>0</v>
      </c>
    </row>
    <row r="154" spans="1:10" ht="25.5">
      <c r="A154" s="154" t="s">
        <v>163</v>
      </c>
      <c r="B154" s="149" t="s">
        <v>5</v>
      </c>
      <c r="C154" s="133" t="s">
        <v>26</v>
      </c>
      <c r="D154" s="16">
        <v>33500</v>
      </c>
      <c r="E154" s="157">
        <f t="shared" si="18"/>
        <v>33500</v>
      </c>
      <c r="F154" s="166">
        <f t="shared" si="19"/>
        <v>33500</v>
      </c>
      <c r="G154" s="18">
        <v>0</v>
      </c>
      <c r="H154" s="1">
        <v>0</v>
      </c>
      <c r="I154" s="1">
        <v>0</v>
      </c>
      <c r="J154" s="19">
        <v>0</v>
      </c>
    </row>
    <row r="155" spans="1:10" ht="14.25">
      <c r="A155" s="154" t="s">
        <v>317</v>
      </c>
      <c r="B155" s="149" t="s">
        <v>5</v>
      </c>
      <c r="C155" s="133" t="s">
        <v>26</v>
      </c>
      <c r="D155" s="16">
        <v>1000</v>
      </c>
      <c r="E155" s="157">
        <f t="shared" si="18"/>
        <v>1000</v>
      </c>
      <c r="F155" s="166">
        <f t="shared" si="19"/>
        <v>21000</v>
      </c>
      <c r="G155" s="18">
        <v>20000</v>
      </c>
      <c r="H155" s="1">
        <v>0</v>
      </c>
      <c r="I155" s="1">
        <v>0</v>
      </c>
      <c r="J155" s="19">
        <v>0</v>
      </c>
    </row>
    <row r="156" spans="1:10" ht="14.25">
      <c r="A156" s="154" t="s">
        <v>269</v>
      </c>
      <c r="B156" s="149" t="s">
        <v>5</v>
      </c>
      <c r="C156" s="133" t="s">
        <v>26</v>
      </c>
      <c r="D156" s="16">
        <v>0</v>
      </c>
      <c r="E156" s="157">
        <f t="shared" si="18"/>
        <v>0</v>
      </c>
      <c r="F156" s="166">
        <f t="shared" si="19"/>
        <v>224000</v>
      </c>
      <c r="G156" s="18">
        <v>224000</v>
      </c>
      <c r="H156" s="1"/>
      <c r="I156" s="1"/>
      <c r="J156" s="19"/>
    </row>
    <row r="157" spans="1:10" ht="25.5">
      <c r="A157" s="154" t="s">
        <v>270</v>
      </c>
      <c r="B157" s="149" t="s">
        <v>5</v>
      </c>
      <c r="C157" s="133" t="s">
        <v>26</v>
      </c>
      <c r="D157" s="16">
        <v>0</v>
      </c>
      <c r="E157" s="157">
        <f t="shared" si="18"/>
        <v>0</v>
      </c>
      <c r="F157" s="166">
        <f t="shared" si="19"/>
        <v>4500</v>
      </c>
      <c r="G157" s="18">
        <v>4500</v>
      </c>
      <c r="H157" s="1"/>
      <c r="I157" s="1"/>
      <c r="J157" s="19"/>
    </row>
    <row r="158" spans="1:10" ht="25.5">
      <c r="A158" s="154" t="s">
        <v>271</v>
      </c>
      <c r="B158" s="149" t="s">
        <v>5</v>
      </c>
      <c r="C158" s="133" t="s">
        <v>26</v>
      </c>
      <c r="D158" s="16">
        <v>0</v>
      </c>
      <c r="E158" s="157">
        <f t="shared" si="18"/>
        <v>0</v>
      </c>
      <c r="F158" s="166">
        <f t="shared" si="19"/>
        <v>2700</v>
      </c>
      <c r="G158" s="18">
        <v>2700</v>
      </c>
      <c r="H158" s="1"/>
      <c r="I158" s="1"/>
      <c r="J158" s="19"/>
    </row>
    <row r="159" spans="1:10" ht="14.25">
      <c r="A159" s="154" t="s">
        <v>261</v>
      </c>
      <c r="B159" s="149" t="s">
        <v>5</v>
      </c>
      <c r="C159" s="133" t="s">
        <v>26</v>
      </c>
      <c r="D159" s="16">
        <v>0</v>
      </c>
      <c r="E159" s="157">
        <f t="shared" si="18"/>
        <v>0</v>
      </c>
      <c r="F159" s="166">
        <f t="shared" si="19"/>
        <v>8500</v>
      </c>
      <c r="G159" s="18">
        <v>8500</v>
      </c>
      <c r="H159" s="1"/>
      <c r="I159" s="1"/>
      <c r="J159" s="19"/>
    </row>
    <row r="160" spans="1:10" ht="14.25">
      <c r="A160" s="154" t="s">
        <v>262</v>
      </c>
      <c r="B160" s="149" t="s">
        <v>5</v>
      </c>
      <c r="C160" s="133" t="s">
        <v>26</v>
      </c>
      <c r="D160" s="16">
        <v>0</v>
      </c>
      <c r="E160" s="157">
        <f t="shared" si="18"/>
        <v>0</v>
      </c>
      <c r="F160" s="166">
        <f t="shared" si="19"/>
        <v>145000</v>
      </c>
      <c r="G160" s="18">
        <v>145000</v>
      </c>
      <c r="H160" s="1"/>
      <c r="I160" s="1"/>
      <c r="J160" s="19"/>
    </row>
    <row r="161" spans="1:10" ht="14.25">
      <c r="A161" s="154" t="s">
        <v>210</v>
      </c>
      <c r="B161" s="149" t="s">
        <v>5</v>
      </c>
      <c r="C161" s="133" t="s">
        <v>26</v>
      </c>
      <c r="D161" s="16">
        <v>29000</v>
      </c>
      <c r="E161" s="16">
        <f t="shared" si="18"/>
        <v>29000</v>
      </c>
      <c r="F161" s="166">
        <f t="shared" si="19"/>
        <v>29000</v>
      </c>
      <c r="G161" s="18">
        <v>0</v>
      </c>
      <c r="H161" s="1">
        <v>0</v>
      </c>
      <c r="I161" s="1">
        <v>0</v>
      </c>
      <c r="J161" s="19">
        <v>0</v>
      </c>
    </row>
    <row r="162" spans="1:10" ht="25.5">
      <c r="A162" s="154" t="s">
        <v>215</v>
      </c>
      <c r="B162" s="149" t="s">
        <v>5</v>
      </c>
      <c r="C162" s="133" t="s">
        <v>26</v>
      </c>
      <c r="D162" s="16">
        <v>29000</v>
      </c>
      <c r="E162" s="16">
        <f t="shared" si="18"/>
        <v>29000</v>
      </c>
      <c r="F162" s="166">
        <f t="shared" si="19"/>
        <v>29000</v>
      </c>
      <c r="G162" s="18">
        <v>0</v>
      </c>
      <c r="H162" s="1">
        <v>0</v>
      </c>
      <c r="I162" s="1">
        <v>0</v>
      </c>
      <c r="J162" s="19">
        <v>0</v>
      </c>
    </row>
    <row r="163" spans="1:10" ht="14.25">
      <c r="A163" s="154" t="s">
        <v>209</v>
      </c>
      <c r="B163" s="149" t="s">
        <v>5</v>
      </c>
      <c r="C163" s="133" t="s">
        <v>26</v>
      </c>
      <c r="D163" s="16">
        <v>29000</v>
      </c>
      <c r="E163" s="16">
        <f t="shared" si="18"/>
        <v>29000</v>
      </c>
      <c r="F163" s="166">
        <f t="shared" si="19"/>
        <v>29000</v>
      </c>
      <c r="G163" s="18">
        <v>0</v>
      </c>
      <c r="H163" s="1">
        <v>0</v>
      </c>
      <c r="I163" s="1">
        <v>0</v>
      </c>
      <c r="J163" s="19">
        <v>0</v>
      </c>
    </row>
    <row r="164" spans="1:10" ht="14.25">
      <c r="A164" s="154" t="s">
        <v>139</v>
      </c>
      <c r="B164" s="149" t="s">
        <v>5</v>
      </c>
      <c r="C164" s="133" t="s">
        <v>26</v>
      </c>
      <c r="D164" s="1">
        <v>160000</v>
      </c>
      <c r="E164" s="16">
        <f t="shared" si="18"/>
        <v>160000</v>
      </c>
      <c r="F164" s="166">
        <f t="shared" si="19"/>
        <v>160000</v>
      </c>
      <c r="G164" s="18">
        <v>0</v>
      </c>
      <c r="H164" s="1">
        <v>0</v>
      </c>
      <c r="I164" s="1">
        <v>0</v>
      </c>
      <c r="J164" s="19">
        <v>0</v>
      </c>
    </row>
    <row r="165" spans="1:10" ht="14.25">
      <c r="A165" s="154" t="s">
        <v>142</v>
      </c>
      <c r="B165" s="149" t="s">
        <v>5</v>
      </c>
      <c r="C165" s="133" t="s">
        <v>26</v>
      </c>
      <c r="D165" s="16">
        <v>85000</v>
      </c>
      <c r="E165" s="157">
        <f t="shared" si="18"/>
        <v>85000</v>
      </c>
      <c r="F165" s="166">
        <f t="shared" si="19"/>
        <v>85000</v>
      </c>
      <c r="G165" s="18">
        <v>0</v>
      </c>
      <c r="H165" s="1">
        <v>0</v>
      </c>
      <c r="I165" s="1">
        <v>0</v>
      </c>
      <c r="J165" s="19">
        <v>0</v>
      </c>
    </row>
    <row r="166" spans="1:10" ht="14.25">
      <c r="A166" s="154" t="s">
        <v>414</v>
      </c>
      <c r="B166" s="149" t="s">
        <v>5</v>
      </c>
      <c r="C166" s="133" t="s">
        <v>26</v>
      </c>
      <c r="D166" s="16">
        <v>155000</v>
      </c>
      <c r="E166" s="157">
        <f t="shared" si="18"/>
        <v>155000</v>
      </c>
      <c r="F166" s="166">
        <f t="shared" si="19"/>
        <v>155000</v>
      </c>
      <c r="G166" s="18">
        <v>0</v>
      </c>
      <c r="H166" s="1">
        <v>0</v>
      </c>
      <c r="I166" s="1">
        <v>0</v>
      </c>
      <c r="J166" s="19">
        <v>0</v>
      </c>
    </row>
    <row r="167" spans="1:10" ht="14.25">
      <c r="A167" s="154" t="s">
        <v>138</v>
      </c>
      <c r="B167" s="149" t="s">
        <v>5</v>
      </c>
      <c r="C167" s="133" t="s">
        <v>26</v>
      </c>
      <c r="D167" s="16">
        <v>65000</v>
      </c>
      <c r="E167" s="157">
        <f t="shared" si="18"/>
        <v>65000</v>
      </c>
      <c r="F167" s="166">
        <f t="shared" si="19"/>
        <v>65000</v>
      </c>
      <c r="G167" s="18">
        <v>0</v>
      </c>
      <c r="H167" s="1">
        <v>0</v>
      </c>
      <c r="I167" s="1">
        <v>0</v>
      </c>
      <c r="J167" s="19">
        <v>0</v>
      </c>
    </row>
    <row r="168" spans="1:10" ht="25.5">
      <c r="A168" s="154" t="s">
        <v>237</v>
      </c>
      <c r="B168" s="149" t="s">
        <v>5</v>
      </c>
      <c r="C168" s="133" t="s">
        <v>26</v>
      </c>
      <c r="D168" s="168">
        <v>73000</v>
      </c>
      <c r="E168" s="157">
        <f aca="true" t="shared" si="20" ref="E168:E179">D168</f>
        <v>73000</v>
      </c>
      <c r="F168" s="166">
        <f t="shared" si="19"/>
        <v>73000</v>
      </c>
      <c r="G168" s="18">
        <v>0</v>
      </c>
      <c r="H168" s="1">
        <v>0</v>
      </c>
      <c r="I168" s="1">
        <v>0</v>
      </c>
      <c r="J168" s="19">
        <v>0</v>
      </c>
    </row>
    <row r="169" spans="1:10" ht="14.25">
      <c r="A169" s="154" t="s">
        <v>164</v>
      </c>
      <c r="B169" s="149" t="s">
        <v>5</v>
      </c>
      <c r="C169" s="133" t="s">
        <v>26</v>
      </c>
      <c r="D169" s="168">
        <v>75000</v>
      </c>
      <c r="E169" s="157">
        <f t="shared" si="20"/>
        <v>75000</v>
      </c>
      <c r="F169" s="166">
        <f t="shared" si="19"/>
        <v>75000</v>
      </c>
      <c r="G169" s="18">
        <v>0</v>
      </c>
      <c r="H169" s="1">
        <v>0</v>
      </c>
      <c r="I169" s="1">
        <v>0</v>
      </c>
      <c r="J169" s="19">
        <v>0</v>
      </c>
    </row>
    <row r="170" spans="1:10" ht="40.5" customHeight="1">
      <c r="A170" s="154" t="s">
        <v>199</v>
      </c>
      <c r="B170" s="149" t="s">
        <v>5</v>
      </c>
      <c r="C170" s="133" t="s">
        <v>26</v>
      </c>
      <c r="D170" s="168">
        <v>29000</v>
      </c>
      <c r="E170" s="157">
        <f t="shared" si="20"/>
        <v>29000</v>
      </c>
      <c r="F170" s="166">
        <f t="shared" si="19"/>
        <v>29000</v>
      </c>
      <c r="G170" s="18">
        <v>0</v>
      </c>
      <c r="H170" s="1">
        <v>0</v>
      </c>
      <c r="I170" s="1">
        <v>0</v>
      </c>
      <c r="J170" s="19">
        <v>0</v>
      </c>
    </row>
    <row r="171" spans="1:10" ht="18" customHeight="1">
      <c r="A171" s="154" t="s">
        <v>248</v>
      </c>
      <c r="B171" s="149" t="s">
        <v>5</v>
      </c>
      <c r="C171" s="133" t="s">
        <v>26</v>
      </c>
      <c r="D171" s="168">
        <v>41000</v>
      </c>
      <c r="E171" s="157">
        <f t="shared" si="20"/>
        <v>41000</v>
      </c>
      <c r="F171" s="166">
        <f t="shared" si="19"/>
        <v>41000</v>
      </c>
      <c r="G171" s="18">
        <v>0</v>
      </c>
      <c r="H171" s="1">
        <v>0</v>
      </c>
      <c r="I171" s="1">
        <v>0</v>
      </c>
      <c r="J171" s="19">
        <v>0</v>
      </c>
    </row>
    <row r="172" spans="1:10" ht="34.5" customHeight="1">
      <c r="A172" s="154" t="s">
        <v>524</v>
      </c>
      <c r="B172" s="149" t="s">
        <v>5</v>
      </c>
      <c r="C172" s="133" t="s">
        <v>26</v>
      </c>
      <c r="D172" s="168">
        <v>30000</v>
      </c>
      <c r="E172" s="157">
        <f t="shared" si="20"/>
        <v>30000</v>
      </c>
      <c r="F172" s="166">
        <f t="shared" si="19"/>
        <v>30000</v>
      </c>
      <c r="G172" s="18">
        <v>0</v>
      </c>
      <c r="H172" s="1">
        <v>0</v>
      </c>
      <c r="I172" s="1">
        <v>0</v>
      </c>
      <c r="J172" s="19">
        <v>0</v>
      </c>
    </row>
    <row r="173" spans="1:10" ht="25.5">
      <c r="A173" s="154" t="s">
        <v>324</v>
      </c>
      <c r="B173" s="149" t="s">
        <v>5</v>
      </c>
      <c r="C173" s="133" t="s">
        <v>26</v>
      </c>
      <c r="D173" s="168">
        <v>51000</v>
      </c>
      <c r="E173" s="157">
        <f t="shared" si="20"/>
        <v>51000</v>
      </c>
      <c r="F173" s="166">
        <f t="shared" si="19"/>
        <v>51000</v>
      </c>
      <c r="G173" s="18">
        <v>0</v>
      </c>
      <c r="H173" s="1">
        <v>0</v>
      </c>
      <c r="I173" s="1">
        <v>0</v>
      </c>
      <c r="J173" s="19">
        <v>0</v>
      </c>
    </row>
    <row r="174" spans="1:10" ht="38.25">
      <c r="A174" s="154" t="s">
        <v>265</v>
      </c>
      <c r="B174" s="149" t="s">
        <v>5</v>
      </c>
      <c r="C174" s="133" t="s">
        <v>26</v>
      </c>
      <c r="D174" s="168">
        <v>0</v>
      </c>
      <c r="E174" s="157">
        <f t="shared" si="20"/>
        <v>0</v>
      </c>
      <c r="F174" s="166">
        <f t="shared" si="19"/>
        <v>100000</v>
      </c>
      <c r="G174" s="18">
        <v>100000</v>
      </c>
      <c r="H174" s="1">
        <v>0</v>
      </c>
      <c r="I174" s="1">
        <v>0</v>
      </c>
      <c r="J174" s="19">
        <v>0</v>
      </c>
    </row>
    <row r="175" spans="1:10" ht="18" customHeight="1">
      <c r="A175" s="154" t="s">
        <v>249</v>
      </c>
      <c r="B175" s="149" t="s">
        <v>5</v>
      </c>
      <c r="C175" s="133" t="s">
        <v>26</v>
      </c>
      <c r="D175" s="168">
        <v>38675</v>
      </c>
      <c r="E175" s="157">
        <f t="shared" si="20"/>
        <v>38675</v>
      </c>
      <c r="F175" s="166">
        <f t="shared" si="19"/>
        <v>38675</v>
      </c>
      <c r="G175" s="18">
        <v>0</v>
      </c>
      <c r="H175" s="1">
        <v>0</v>
      </c>
      <c r="I175" s="1">
        <v>0</v>
      </c>
      <c r="J175" s="19">
        <v>0</v>
      </c>
    </row>
    <row r="176" spans="1:10" ht="25.5">
      <c r="A176" s="154" t="s">
        <v>393</v>
      </c>
      <c r="B176" s="149" t="s">
        <v>5</v>
      </c>
      <c r="C176" s="133" t="s">
        <v>26</v>
      </c>
      <c r="D176" s="168">
        <v>100000</v>
      </c>
      <c r="E176" s="157">
        <f t="shared" si="20"/>
        <v>100000</v>
      </c>
      <c r="F176" s="166">
        <f t="shared" si="19"/>
        <v>100000</v>
      </c>
      <c r="G176" s="18">
        <v>0</v>
      </c>
      <c r="H176" s="1">
        <v>0</v>
      </c>
      <c r="I176" s="1">
        <v>0</v>
      </c>
      <c r="J176" s="19">
        <v>0</v>
      </c>
    </row>
    <row r="177" spans="1:10" ht="18" customHeight="1">
      <c r="A177" s="154" t="s">
        <v>390</v>
      </c>
      <c r="B177" s="149" t="s">
        <v>5</v>
      </c>
      <c r="C177" s="133" t="s">
        <v>26</v>
      </c>
      <c r="D177" s="168">
        <v>41000</v>
      </c>
      <c r="E177" s="157">
        <f t="shared" si="20"/>
        <v>41000</v>
      </c>
      <c r="F177" s="166">
        <f t="shared" si="19"/>
        <v>41000</v>
      </c>
      <c r="G177" s="18">
        <v>0</v>
      </c>
      <c r="H177" s="1">
        <v>0</v>
      </c>
      <c r="I177" s="1">
        <v>0</v>
      </c>
      <c r="J177" s="19">
        <v>0</v>
      </c>
    </row>
    <row r="178" spans="1:10" ht="25.5">
      <c r="A178" s="154" t="s">
        <v>391</v>
      </c>
      <c r="B178" s="149" t="s">
        <v>5</v>
      </c>
      <c r="C178" s="133" t="s">
        <v>26</v>
      </c>
      <c r="D178" s="168">
        <v>30000</v>
      </c>
      <c r="E178" s="157">
        <f t="shared" si="20"/>
        <v>30000</v>
      </c>
      <c r="F178" s="166">
        <f t="shared" si="19"/>
        <v>30000</v>
      </c>
      <c r="G178" s="18">
        <v>0</v>
      </c>
      <c r="H178" s="1">
        <v>0</v>
      </c>
      <c r="I178" s="1">
        <v>0</v>
      </c>
      <c r="J178" s="19">
        <v>0</v>
      </c>
    </row>
    <row r="179" spans="1:10" ht="18" customHeight="1">
      <c r="A179" s="154" t="s">
        <v>392</v>
      </c>
      <c r="B179" s="149" t="s">
        <v>5</v>
      </c>
      <c r="C179" s="133" t="s">
        <v>26</v>
      </c>
      <c r="D179" s="168">
        <v>80000</v>
      </c>
      <c r="E179" s="157">
        <f t="shared" si="20"/>
        <v>80000</v>
      </c>
      <c r="F179" s="166">
        <f t="shared" si="19"/>
        <v>80000</v>
      </c>
      <c r="G179" s="18">
        <v>0</v>
      </c>
      <c r="H179" s="1">
        <v>0</v>
      </c>
      <c r="I179" s="1">
        <v>0</v>
      </c>
      <c r="J179" s="19">
        <v>0</v>
      </c>
    </row>
    <row r="180" spans="1:10" ht="14.25">
      <c r="A180" s="154" t="s">
        <v>170</v>
      </c>
      <c r="B180" s="149" t="s">
        <v>5</v>
      </c>
      <c r="C180" s="133" t="s">
        <v>26</v>
      </c>
      <c r="D180" s="168">
        <v>1000</v>
      </c>
      <c r="E180" s="157">
        <f aca="true" t="shared" si="21" ref="E180:E218">D180</f>
        <v>1000</v>
      </c>
      <c r="F180" s="166">
        <f t="shared" si="19"/>
        <v>251000</v>
      </c>
      <c r="G180" s="18">
        <v>250000</v>
      </c>
      <c r="H180" s="1">
        <v>0</v>
      </c>
      <c r="I180" s="1">
        <v>0</v>
      </c>
      <c r="J180" s="19">
        <v>0</v>
      </c>
    </row>
    <row r="181" spans="1:10" ht="14.25">
      <c r="A181" s="154" t="s">
        <v>171</v>
      </c>
      <c r="B181" s="149" t="s">
        <v>5</v>
      </c>
      <c r="C181" s="133" t="s">
        <v>26</v>
      </c>
      <c r="D181" s="168">
        <v>75000</v>
      </c>
      <c r="E181" s="157">
        <f t="shared" si="21"/>
        <v>75000</v>
      </c>
      <c r="F181" s="166">
        <f t="shared" si="19"/>
        <v>75000</v>
      </c>
      <c r="G181" s="18">
        <v>0</v>
      </c>
      <c r="H181" s="1">
        <v>0</v>
      </c>
      <c r="I181" s="1">
        <v>0</v>
      </c>
      <c r="J181" s="19">
        <v>0</v>
      </c>
    </row>
    <row r="182" spans="1:10" ht="14.25">
      <c r="A182" s="147" t="s">
        <v>221</v>
      </c>
      <c r="B182" s="149" t="s">
        <v>5</v>
      </c>
      <c r="C182" s="133" t="s">
        <v>26</v>
      </c>
      <c r="D182" s="168">
        <v>129000</v>
      </c>
      <c r="E182" s="157">
        <f t="shared" si="21"/>
        <v>129000</v>
      </c>
      <c r="F182" s="166">
        <f t="shared" si="19"/>
        <v>129000</v>
      </c>
      <c r="G182" s="18">
        <v>0</v>
      </c>
      <c r="H182" s="1">
        <v>0</v>
      </c>
      <c r="I182" s="1">
        <v>0</v>
      </c>
      <c r="J182" s="19">
        <v>0</v>
      </c>
    </row>
    <row r="183" spans="1:10" ht="29.25" customHeight="1">
      <c r="A183" s="28" t="s">
        <v>423</v>
      </c>
      <c r="B183" s="149" t="s">
        <v>5</v>
      </c>
      <c r="C183" s="133" t="s">
        <v>26</v>
      </c>
      <c r="D183" s="168">
        <v>7500</v>
      </c>
      <c r="E183" s="157">
        <f t="shared" si="21"/>
        <v>7500</v>
      </c>
      <c r="F183" s="166">
        <f t="shared" si="19"/>
        <v>7500</v>
      </c>
      <c r="G183" s="1">
        <v>0</v>
      </c>
      <c r="H183" s="1">
        <v>0</v>
      </c>
      <c r="I183" s="1">
        <v>0</v>
      </c>
      <c r="J183" s="19">
        <v>0</v>
      </c>
    </row>
    <row r="184" spans="1:10" ht="25.5">
      <c r="A184" s="28" t="s">
        <v>424</v>
      </c>
      <c r="B184" s="149" t="s">
        <v>5</v>
      </c>
      <c r="C184" s="133" t="s">
        <v>26</v>
      </c>
      <c r="D184" s="168">
        <v>45000</v>
      </c>
      <c r="E184" s="157">
        <f t="shared" si="21"/>
        <v>45000</v>
      </c>
      <c r="F184" s="166">
        <f t="shared" si="19"/>
        <v>45000</v>
      </c>
      <c r="G184" s="1">
        <v>0</v>
      </c>
      <c r="H184" s="1">
        <v>0</v>
      </c>
      <c r="I184" s="1">
        <v>0</v>
      </c>
      <c r="J184" s="19">
        <v>0</v>
      </c>
    </row>
    <row r="185" spans="1:10" ht="25.5">
      <c r="A185" s="28" t="s">
        <v>425</v>
      </c>
      <c r="B185" s="149" t="s">
        <v>5</v>
      </c>
      <c r="C185" s="133" t="s">
        <v>26</v>
      </c>
      <c r="D185" s="168">
        <v>44000</v>
      </c>
      <c r="E185" s="157">
        <f t="shared" si="21"/>
        <v>44000</v>
      </c>
      <c r="F185" s="166">
        <f t="shared" si="19"/>
        <v>44000</v>
      </c>
      <c r="G185" s="1">
        <v>0</v>
      </c>
      <c r="H185" s="1">
        <v>0</v>
      </c>
      <c r="I185" s="1">
        <v>0</v>
      </c>
      <c r="J185" s="19">
        <v>0</v>
      </c>
    </row>
    <row r="186" spans="1:10" ht="25.5">
      <c r="A186" s="28" t="s">
        <v>426</v>
      </c>
      <c r="B186" s="149" t="s">
        <v>5</v>
      </c>
      <c r="C186" s="133" t="s">
        <v>26</v>
      </c>
      <c r="D186" s="168">
        <v>15000</v>
      </c>
      <c r="E186" s="157">
        <f t="shared" si="21"/>
        <v>15000</v>
      </c>
      <c r="F186" s="166">
        <f t="shared" si="19"/>
        <v>15000</v>
      </c>
      <c r="G186" s="1">
        <v>0</v>
      </c>
      <c r="H186" s="1">
        <v>0</v>
      </c>
      <c r="I186" s="1">
        <v>0</v>
      </c>
      <c r="J186" s="19">
        <v>0</v>
      </c>
    </row>
    <row r="187" spans="1:10" ht="25.5">
      <c r="A187" s="28" t="s">
        <v>427</v>
      </c>
      <c r="B187" s="149" t="s">
        <v>5</v>
      </c>
      <c r="C187" s="133" t="s">
        <v>26</v>
      </c>
      <c r="D187" s="168">
        <v>93000</v>
      </c>
      <c r="E187" s="157">
        <f t="shared" si="21"/>
        <v>93000</v>
      </c>
      <c r="F187" s="166">
        <f t="shared" si="19"/>
        <v>93000</v>
      </c>
      <c r="G187" s="1">
        <v>0</v>
      </c>
      <c r="H187" s="1">
        <v>0</v>
      </c>
      <c r="I187" s="1">
        <v>0</v>
      </c>
      <c r="J187" s="19">
        <v>0</v>
      </c>
    </row>
    <row r="188" spans="1:10" ht="25.5">
      <c r="A188" s="28" t="s">
        <v>428</v>
      </c>
      <c r="B188" s="149" t="s">
        <v>5</v>
      </c>
      <c r="C188" s="133" t="s">
        <v>26</v>
      </c>
      <c r="D188" s="168">
        <v>21000</v>
      </c>
      <c r="E188" s="157">
        <f t="shared" si="21"/>
        <v>21000</v>
      </c>
      <c r="F188" s="166">
        <f t="shared" si="19"/>
        <v>21000</v>
      </c>
      <c r="G188" s="1">
        <v>0</v>
      </c>
      <c r="H188" s="1">
        <v>0</v>
      </c>
      <c r="I188" s="1">
        <v>0</v>
      </c>
      <c r="J188" s="19">
        <v>0</v>
      </c>
    </row>
    <row r="189" spans="1:10" ht="14.25">
      <c r="A189" s="28" t="s">
        <v>429</v>
      </c>
      <c r="B189" s="149" t="s">
        <v>5</v>
      </c>
      <c r="C189" s="133" t="s">
        <v>26</v>
      </c>
      <c r="D189" s="168">
        <v>41000</v>
      </c>
      <c r="E189" s="157">
        <f t="shared" si="21"/>
        <v>41000</v>
      </c>
      <c r="F189" s="166">
        <f t="shared" si="19"/>
        <v>41000</v>
      </c>
      <c r="G189" s="1">
        <v>0</v>
      </c>
      <c r="H189" s="1">
        <v>0</v>
      </c>
      <c r="I189" s="1">
        <v>0</v>
      </c>
      <c r="J189" s="19">
        <v>0</v>
      </c>
    </row>
    <row r="190" spans="1:10" ht="25.5">
      <c r="A190" s="28" t="s">
        <v>430</v>
      </c>
      <c r="B190" s="149" t="s">
        <v>5</v>
      </c>
      <c r="C190" s="133" t="s">
        <v>26</v>
      </c>
      <c r="D190" s="168">
        <v>7500</v>
      </c>
      <c r="E190" s="157">
        <f t="shared" si="21"/>
        <v>7500</v>
      </c>
      <c r="F190" s="166">
        <f t="shared" si="19"/>
        <v>7500</v>
      </c>
      <c r="G190" s="18">
        <v>0</v>
      </c>
      <c r="H190" s="1">
        <v>0</v>
      </c>
      <c r="I190" s="1">
        <v>0</v>
      </c>
      <c r="J190" s="19">
        <v>0</v>
      </c>
    </row>
    <row r="191" spans="1:10" ht="25.5">
      <c r="A191" s="28" t="s">
        <v>431</v>
      </c>
      <c r="B191" s="149" t="s">
        <v>5</v>
      </c>
      <c r="C191" s="133" t="s">
        <v>26</v>
      </c>
      <c r="D191" s="168">
        <v>12000</v>
      </c>
      <c r="E191" s="157">
        <f t="shared" si="21"/>
        <v>12000</v>
      </c>
      <c r="F191" s="166">
        <f t="shared" si="19"/>
        <v>12000</v>
      </c>
      <c r="G191" s="18">
        <v>0</v>
      </c>
      <c r="H191" s="1">
        <v>0</v>
      </c>
      <c r="I191" s="1">
        <v>0</v>
      </c>
      <c r="J191" s="19">
        <v>0</v>
      </c>
    </row>
    <row r="192" spans="1:10" ht="25.5">
      <c r="A192" s="28" t="s">
        <v>432</v>
      </c>
      <c r="B192" s="149" t="s">
        <v>5</v>
      </c>
      <c r="C192" s="133" t="s">
        <v>26</v>
      </c>
      <c r="D192" s="168">
        <v>85000</v>
      </c>
      <c r="E192" s="157">
        <f t="shared" si="21"/>
        <v>85000</v>
      </c>
      <c r="F192" s="166">
        <f t="shared" si="19"/>
        <v>85000</v>
      </c>
      <c r="G192" s="18">
        <v>0</v>
      </c>
      <c r="H192" s="1">
        <v>0</v>
      </c>
      <c r="I192" s="1">
        <v>0</v>
      </c>
      <c r="J192" s="19">
        <v>0</v>
      </c>
    </row>
    <row r="193" spans="1:10" ht="25.5">
      <c r="A193" s="28" t="s">
        <v>433</v>
      </c>
      <c r="B193" s="149" t="s">
        <v>5</v>
      </c>
      <c r="C193" s="133" t="s">
        <v>26</v>
      </c>
      <c r="D193" s="168">
        <v>26000</v>
      </c>
      <c r="E193" s="157">
        <f t="shared" si="21"/>
        <v>26000</v>
      </c>
      <c r="F193" s="166">
        <f t="shared" si="19"/>
        <v>26000</v>
      </c>
      <c r="G193" s="18">
        <v>0</v>
      </c>
      <c r="H193" s="1">
        <v>0</v>
      </c>
      <c r="I193" s="1">
        <v>0</v>
      </c>
      <c r="J193" s="19">
        <v>0</v>
      </c>
    </row>
    <row r="194" spans="1:10" ht="25.5">
      <c r="A194" s="28" t="s">
        <v>434</v>
      </c>
      <c r="B194" s="149" t="s">
        <v>5</v>
      </c>
      <c r="C194" s="133" t="s">
        <v>26</v>
      </c>
      <c r="D194" s="168">
        <v>8000</v>
      </c>
      <c r="E194" s="157">
        <f t="shared" si="21"/>
        <v>8000</v>
      </c>
      <c r="F194" s="166">
        <f t="shared" si="19"/>
        <v>8000</v>
      </c>
      <c r="G194" s="18">
        <v>0</v>
      </c>
      <c r="H194" s="1">
        <v>0</v>
      </c>
      <c r="I194" s="1">
        <v>0</v>
      </c>
      <c r="J194" s="19">
        <v>0</v>
      </c>
    </row>
    <row r="195" spans="1:10" ht="25.5">
      <c r="A195" s="28" t="s">
        <v>435</v>
      </c>
      <c r="B195" s="149" t="s">
        <v>5</v>
      </c>
      <c r="C195" s="133" t="s">
        <v>26</v>
      </c>
      <c r="D195" s="168">
        <v>32000</v>
      </c>
      <c r="E195" s="157">
        <f t="shared" si="21"/>
        <v>32000</v>
      </c>
      <c r="F195" s="166">
        <f t="shared" si="19"/>
        <v>32000</v>
      </c>
      <c r="G195" s="18">
        <v>0</v>
      </c>
      <c r="H195" s="1">
        <v>0</v>
      </c>
      <c r="I195" s="1">
        <v>0</v>
      </c>
      <c r="J195" s="19">
        <v>0</v>
      </c>
    </row>
    <row r="196" spans="1:10" ht="14.25">
      <c r="A196" s="28" t="s">
        <v>436</v>
      </c>
      <c r="B196" s="149" t="s">
        <v>5</v>
      </c>
      <c r="C196" s="133" t="s">
        <v>26</v>
      </c>
      <c r="D196" s="168">
        <v>8000</v>
      </c>
      <c r="E196" s="157">
        <f t="shared" si="21"/>
        <v>8000</v>
      </c>
      <c r="F196" s="166">
        <f t="shared" si="19"/>
        <v>8000</v>
      </c>
      <c r="G196" s="18">
        <v>0</v>
      </c>
      <c r="H196" s="1">
        <v>0</v>
      </c>
      <c r="I196" s="1">
        <v>0</v>
      </c>
      <c r="J196" s="19">
        <v>0</v>
      </c>
    </row>
    <row r="197" spans="1:10" ht="25.5">
      <c r="A197" s="28" t="s">
        <v>232</v>
      </c>
      <c r="B197" s="149" t="s">
        <v>5</v>
      </c>
      <c r="C197" s="133" t="s">
        <v>26</v>
      </c>
      <c r="D197" s="168">
        <v>10000</v>
      </c>
      <c r="E197" s="157">
        <f t="shared" si="21"/>
        <v>10000</v>
      </c>
      <c r="F197" s="166">
        <f t="shared" si="19"/>
        <v>10000</v>
      </c>
      <c r="G197" s="18">
        <v>0</v>
      </c>
      <c r="H197" s="1">
        <v>0</v>
      </c>
      <c r="I197" s="1">
        <v>0</v>
      </c>
      <c r="J197" s="19">
        <v>0</v>
      </c>
    </row>
    <row r="198" spans="1:10" ht="25.5">
      <c r="A198" s="28" t="s">
        <v>437</v>
      </c>
      <c r="B198" s="149" t="s">
        <v>5</v>
      </c>
      <c r="C198" s="133" t="s">
        <v>26</v>
      </c>
      <c r="D198" s="168">
        <v>143000</v>
      </c>
      <c r="E198" s="157">
        <f t="shared" si="21"/>
        <v>143000</v>
      </c>
      <c r="F198" s="166">
        <f t="shared" si="19"/>
        <v>143000</v>
      </c>
      <c r="G198" s="18">
        <v>0</v>
      </c>
      <c r="H198" s="1">
        <v>0</v>
      </c>
      <c r="I198" s="1">
        <v>0</v>
      </c>
      <c r="J198" s="19">
        <v>0</v>
      </c>
    </row>
    <row r="199" spans="1:10" ht="25.5">
      <c r="A199" s="28" t="s">
        <v>239</v>
      </c>
      <c r="B199" s="149" t="s">
        <v>5</v>
      </c>
      <c r="C199" s="133" t="s">
        <v>26</v>
      </c>
      <c r="D199" s="168">
        <v>2000</v>
      </c>
      <c r="E199" s="157">
        <f t="shared" si="21"/>
        <v>2000</v>
      </c>
      <c r="F199" s="166">
        <f t="shared" si="19"/>
        <v>2000</v>
      </c>
      <c r="G199" s="18">
        <v>0</v>
      </c>
      <c r="H199" s="1">
        <v>0</v>
      </c>
      <c r="I199" s="1">
        <v>0</v>
      </c>
      <c r="J199" s="19">
        <v>0</v>
      </c>
    </row>
    <row r="200" spans="1:10" ht="14.25">
      <c r="A200" s="28" t="s">
        <v>400</v>
      </c>
      <c r="B200" s="149" t="s">
        <v>5</v>
      </c>
      <c r="C200" s="133" t="s">
        <v>26</v>
      </c>
      <c r="D200" s="168">
        <v>0</v>
      </c>
      <c r="E200" s="157">
        <f t="shared" si="21"/>
        <v>0</v>
      </c>
      <c r="F200" s="166">
        <f t="shared" si="19"/>
        <v>305000</v>
      </c>
      <c r="G200" s="18">
        <v>305000</v>
      </c>
      <c r="H200" s="1">
        <v>0</v>
      </c>
      <c r="I200" s="1">
        <v>0</v>
      </c>
      <c r="J200" s="19">
        <v>0</v>
      </c>
    </row>
    <row r="201" spans="1:10" ht="14.25">
      <c r="A201" s="28" t="s">
        <v>403</v>
      </c>
      <c r="B201" s="149" t="s">
        <v>5</v>
      </c>
      <c r="C201" s="133" t="s">
        <v>26</v>
      </c>
      <c r="D201" s="168">
        <v>1000</v>
      </c>
      <c r="E201" s="157">
        <f t="shared" si="21"/>
        <v>1000</v>
      </c>
      <c r="F201" s="166">
        <f t="shared" si="19"/>
        <v>21000</v>
      </c>
      <c r="G201" s="18">
        <v>20000</v>
      </c>
      <c r="H201" s="1">
        <v>0</v>
      </c>
      <c r="I201" s="1">
        <v>0</v>
      </c>
      <c r="J201" s="19">
        <v>0</v>
      </c>
    </row>
    <row r="202" spans="1:10" ht="25.5">
      <c r="A202" s="28" t="s">
        <v>407</v>
      </c>
      <c r="B202" s="149" t="s">
        <v>5</v>
      </c>
      <c r="C202" s="133" t="s">
        <v>26</v>
      </c>
      <c r="D202" s="168">
        <v>0</v>
      </c>
      <c r="E202" s="157">
        <f t="shared" si="21"/>
        <v>0</v>
      </c>
      <c r="F202" s="166">
        <f t="shared" si="19"/>
        <v>3600</v>
      </c>
      <c r="G202" s="18">
        <v>3600</v>
      </c>
      <c r="H202" s="1">
        <v>0</v>
      </c>
      <c r="I202" s="1">
        <v>0</v>
      </c>
      <c r="J202" s="19">
        <v>0</v>
      </c>
    </row>
    <row r="203" spans="1:10" ht="14.25">
      <c r="A203" s="28" t="s">
        <v>401</v>
      </c>
      <c r="B203" s="149" t="s">
        <v>5</v>
      </c>
      <c r="C203" s="133" t="s">
        <v>26</v>
      </c>
      <c r="D203" s="168">
        <v>0</v>
      </c>
      <c r="E203" s="157">
        <f t="shared" si="21"/>
        <v>0</v>
      </c>
      <c r="F203" s="166">
        <f t="shared" si="19"/>
        <v>350000</v>
      </c>
      <c r="G203" s="18">
        <v>350000</v>
      </c>
      <c r="H203" s="1"/>
      <c r="I203" s="1"/>
      <c r="J203" s="19"/>
    </row>
    <row r="204" spans="1:10" ht="14.25">
      <c r="A204" s="28" t="s">
        <v>404</v>
      </c>
      <c r="B204" s="149" t="s">
        <v>5</v>
      </c>
      <c r="C204" s="133" t="s">
        <v>26</v>
      </c>
      <c r="D204" s="168">
        <v>1000</v>
      </c>
      <c r="E204" s="157">
        <f t="shared" si="21"/>
        <v>1000</v>
      </c>
      <c r="F204" s="166">
        <f t="shared" si="19"/>
        <v>24000</v>
      </c>
      <c r="G204" s="18">
        <v>23000</v>
      </c>
      <c r="H204" s="1">
        <v>0</v>
      </c>
      <c r="I204" s="1">
        <v>0</v>
      </c>
      <c r="J204" s="19">
        <v>0</v>
      </c>
    </row>
    <row r="205" spans="1:10" ht="25.5">
      <c r="A205" s="28" t="s">
        <v>408</v>
      </c>
      <c r="B205" s="149" t="s">
        <v>5</v>
      </c>
      <c r="C205" s="133" t="s">
        <v>26</v>
      </c>
      <c r="D205" s="168">
        <v>0</v>
      </c>
      <c r="E205" s="157">
        <f t="shared" si="21"/>
        <v>0</v>
      </c>
      <c r="F205" s="166">
        <f t="shared" si="19"/>
        <v>4100</v>
      </c>
      <c r="G205" s="18">
        <v>4100</v>
      </c>
      <c r="H205" s="1"/>
      <c r="I205" s="1"/>
      <c r="J205" s="19"/>
    </row>
    <row r="206" spans="1:10" ht="25.5">
      <c r="A206" s="28" t="s">
        <v>409</v>
      </c>
      <c r="B206" s="149" t="s">
        <v>5</v>
      </c>
      <c r="C206" s="133" t="s">
        <v>26</v>
      </c>
      <c r="D206" s="168">
        <v>0</v>
      </c>
      <c r="E206" s="157">
        <f t="shared" si="21"/>
        <v>0</v>
      </c>
      <c r="F206" s="166">
        <f t="shared" si="19"/>
        <v>156000</v>
      </c>
      <c r="G206" s="18">
        <v>156000</v>
      </c>
      <c r="H206" s="1"/>
      <c r="I206" s="1"/>
      <c r="J206" s="19"/>
    </row>
    <row r="207" spans="1:10" ht="25.5">
      <c r="A207" s="28" t="s">
        <v>405</v>
      </c>
      <c r="B207" s="149" t="s">
        <v>5</v>
      </c>
      <c r="C207" s="133" t="s">
        <v>26</v>
      </c>
      <c r="D207" s="168">
        <v>1000</v>
      </c>
      <c r="E207" s="157">
        <f t="shared" si="21"/>
        <v>1000</v>
      </c>
      <c r="F207" s="166">
        <f t="shared" si="19"/>
        <v>11000</v>
      </c>
      <c r="G207" s="18">
        <v>10000</v>
      </c>
      <c r="H207" s="1">
        <v>0</v>
      </c>
      <c r="I207" s="1">
        <v>0</v>
      </c>
      <c r="J207" s="19">
        <v>0</v>
      </c>
    </row>
    <row r="208" spans="1:10" ht="25.5">
      <c r="A208" s="28" t="s">
        <v>410</v>
      </c>
      <c r="B208" s="149" t="s">
        <v>5</v>
      </c>
      <c r="C208" s="133" t="s">
        <v>26</v>
      </c>
      <c r="D208" s="168">
        <v>0</v>
      </c>
      <c r="E208" s="157">
        <f t="shared" si="21"/>
        <v>0</v>
      </c>
      <c r="F208" s="166">
        <f t="shared" si="19"/>
        <v>5000</v>
      </c>
      <c r="G208" s="18">
        <v>5000</v>
      </c>
      <c r="H208" s="1"/>
      <c r="I208" s="1"/>
      <c r="J208" s="19"/>
    </row>
    <row r="209" spans="1:10" ht="14.25">
      <c r="A209" s="28" t="s">
        <v>402</v>
      </c>
      <c r="B209" s="149" t="s">
        <v>5</v>
      </c>
      <c r="C209" s="133" t="s">
        <v>26</v>
      </c>
      <c r="D209" s="168">
        <v>0</v>
      </c>
      <c r="E209" s="157">
        <f t="shared" si="21"/>
        <v>0</v>
      </c>
      <c r="F209" s="166">
        <f t="shared" si="19"/>
        <v>270000</v>
      </c>
      <c r="G209" s="18">
        <v>270000</v>
      </c>
      <c r="H209" s="1"/>
      <c r="I209" s="1"/>
      <c r="J209" s="19"/>
    </row>
    <row r="210" spans="1:10" ht="14.25">
      <c r="A210" s="28" t="s">
        <v>406</v>
      </c>
      <c r="B210" s="149" t="s">
        <v>5</v>
      </c>
      <c r="C210" s="133" t="s">
        <v>26</v>
      </c>
      <c r="D210" s="168">
        <v>18000</v>
      </c>
      <c r="E210" s="157">
        <f t="shared" si="21"/>
        <v>18000</v>
      </c>
      <c r="F210" s="166">
        <f t="shared" si="19"/>
        <v>18000</v>
      </c>
      <c r="G210" s="18">
        <v>0</v>
      </c>
      <c r="H210" s="1">
        <v>0</v>
      </c>
      <c r="I210" s="1">
        <v>0</v>
      </c>
      <c r="J210" s="19">
        <v>0</v>
      </c>
    </row>
    <row r="211" spans="1:10" ht="25.5">
      <c r="A211" s="28" t="s">
        <v>411</v>
      </c>
      <c r="B211" s="149" t="s">
        <v>5</v>
      </c>
      <c r="C211" s="133" t="s">
        <v>26</v>
      </c>
      <c r="D211" s="168">
        <v>0</v>
      </c>
      <c r="E211" s="157">
        <f t="shared" si="21"/>
        <v>0</v>
      </c>
      <c r="F211" s="166">
        <f t="shared" si="19"/>
        <v>3200</v>
      </c>
      <c r="G211" s="18">
        <v>3200</v>
      </c>
      <c r="H211" s="1"/>
      <c r="I211" s="1"/>
      <c r="J211" s="19"/>
    </row>
    <row r="212" spans="1:10" ht="14.25">
      <c r="A212" s="154" t="s">
        <v>177</v>
      </c>
      <c r="B212" s="149" t="s">
        <v>5</v>
      </c>
      <c r="C212" s="133" t="s">
        <v>26</v>
      </c>
      <c r="D212" s="168">
        <v>0</v>
      </c>
      <c r="E212" s="157">
        <f t="shared" si="21"/>
        <v>0</v>
      </c>
      <c r="F212" s="166">
        <f t="shared" si="19"/>
        <v>170000</v>
      </c>
      <c r="G212" s="18">
        <v>170000</v>
      </c>
      <c r="H212" s="1"/>
      <c r="I212" s="1"/>
      <c r="J212" s="19"/>
    </row>
    <row r="213" spans="1:10" ht="14.25">
      <c r="A213" s="154" t="s">
        <v>178</v>
      </c>
      <c r="B213" s="149" t="s">
        <v>5</v>
      </c>
      <c r="C213" s="133" t="s">
        <v>26</v>
      </c>
      <c r="D213" s="168">
        <v>0</v>
      </c>
      <c r="E213" s="157">
        <f t="shared" si="21"/>
        <v>0</v>
      </c>
      <c r="F213" s="166">
        <f t="shared" si="19"/>
        <v>170000</v>
      </c>
      <c r="G213" s="18">
        <v>170000</v>
      </c>
      <c r="H213" s="1"/>
      <c r="I213" s="1"/>
      <c r="J213" s="19"/>
    </row>
    <row r="214" spans="1:10" ht="14.25">
      <c r="A214" s="154" t="s">
        <v>179</v>
      </c>
      <c r="B214" s="149" t="s">
        <v>5</v>
      </c>
      <c r="C214" s="133" t="s">
        <v>26</v>
      </c>
      <c r="D214" s="168">
        <v>0</v>
      </c>
      <c r="E214" s="157">
        <f t="shared" si="21"/>
        <v>0</v>
      </c>
      <c r="F214" s="166">
        <f t="shared" si="19"/>
        <v>170000</v>
      </c>
      <c r="G214" s="18">
        <v>170000</v>
      </c>
      <c r="H214" s="1"/>
      <c r="I214" s="1"/>
      <c r="J214" s="19"/>
    </row>
    <row r="215" spans="1:10" ht="25.5">
      <c r="A215" s="154" t="s">
        <v>180</v>
      </c>
      <c r="B215" s="149" t="s">
        <v>5</v>
      </c>
      <c r="C215" s="133" t="s">
        <v>26</v>
      </c>
      <c r="D215" s="168">
        <v>0</v>
      </c>
      <c r="E215" s="157">
        <f t="shared" si="21"/>
        <v>0</v>
      </c>
      <c r="F215" s="166">
        <f t="shared" si="19"/>
        <v>170000</v>
      </c>
      <c r="G215" s="18">
        <v>170000</v>
      </c>
      <c r="H215" s="1"/>
      <c r="I215" s="1"/>
      <c r="J215" s="19"/>
    </row>
    <row r="216" spans="1:10" ht="14.25">
      <c r="A216" s="154" t="s">
        <v>181</v>
      </c>
      <c r="B216" s="149" t="s">
        <v>5</v>
      </c>
      <c r="C216" s="133" t="s">
        <v>26</v>
      </c>
      <c r="D216" s="168">
        <v>0</v>
      </c>
      <c r="E216" s="157">
        <f t="shared" si="21"/>
        <v>0</v>
      </c>
      <c r="F216" s="166">
        <f t="shared" si="19"/>
        <v>170000</v>
      </c>
      <c r="G216" s="18">
        <v>170000</v>
      </c>
      <c r="H216" s="1"/>
      <c r="I216" s="1"/>
      <c r="J216" s="19"/>
    </row>
    <row r="217" spans="1:10" ht="81" customHeight="1">
      <c r="A217" s="154" t="s">
        <v>173</v>
      </c>
      <c r="B217" s="149" t="s">
        <v>5</v>
      </c>
      <c r="C217" s="133" t="s">
        <v>26</v>
      </c>
      <c r="D217" s="168">
        <v>1000</v>
      </c>
      <c r="E217" s="157">
        <f t="shared" si="21"/>
        <v>1000</v>
      </c>
      <c r="F217" s="166">
        <f t="shared" si="19"/>
        <v>160000</v>
      </c>
      <c r="G217" s="18">
        <v>159000</v>
      </c>
      <c r="H217" s="1">
        <v>0</v>
      </c>
      <c r="I217" s="1">
        <v>0</v>
      </c>
      <c r="J217" s="19">
        <v>0</v>
      </c>
    </row>
    <row r="218" spans="1:10" ht="81" customHeight="1">
      <c r="A218" s="147" t="s">
        <v>200</v>
      </c>
      <c r="B218" s="149" t="s">
        <v>5</v>
      </c>
      <c r="C218" s="133" t="s">
        <v>26</v>
      </c>
      <c r="D218" s="168">
        <v>1000</v>
      </c>
      <c r="E218" s="157">
        <f t="shared" si="21"/>
        <v>1000</v>
      </c>
      <c r="F218" s="166">
        <f t="shared" si="19"/>
        <v>161000</v>
      </c>
      <c r="G218" s="18">
        <v>160000</v>
      </c>
      <c r="H218" s="1">
        <v>0</v>
      </c>
      <c r="I218" s="1">
        <v>0</v>
      </c>
      <c r="J218" s="19">
        <v>0</v>
      </c>
    </row>
    <row r="219" spans="1:10" ht="25.5" customHeight="1">
      <c r="A219" s="154" t="s">
        <v>250</v>
      </c>
      <c r="B219" s="149" t="s">
        <v>5</v>
      </c>
      <c r="C219" s="133" t="s">
        <v>26</v>
      </c>
      <c r="D219" s="168">
        <v>41000</v>
      </c>
      <c r="E219" s="157">
        <f aca="true" t="shared" si="22" ref="E219:E244">D219</f>
        <v>41000</v>
      </c>
      <c r="F219" s="166">
        <f t="shared" si="19"/>
        <v>41000</v>
      </c>
      <c r="G219" s="18">
        <v>0</v>
      </c>
      <c r="H219" s="1">
        <v>0</v>
      </c>
      <c r="I219" s="1">
        <v>0</v>
      </c>
      <c r="J219" s="19">
        <v>0</v>
      </c>
    </row>
    <row r="220" spans="1:10" ht="14.25">
      <c r="A220" s="154" t="s">
        <v>191</v>
      </c>
      <c r="B220" s="149" t="s">
        <v>5</v>
      </c>
      <c r="C220" s="133" t="s">
        <v>26</v>
      </c>
      <c r="D220" s="16">
        <v>7400</v>
      </c>
      <c r="E220" s="157">
        <f t="shared" si="22"/>
        <v>7400</v>
      </c>
      <c r="F220" s="166">
        <f t="shared" si="19"/>
        <v>7400</v>
      </c>
      <c r="G220" s="18">
        <v>0</v>
      </c>
      <c r="H220" s="1">
        <v>0</v>
      </c>
      <c r="I220" s="1">
        <v>0</v>
      </c>
      <c r="J220" s="19">
        <v>0</v>
      </c>
    </row>
    <row r="221" spans="1:10" ht="25.5">
      <c r="A221" s="154" t="s">
        <v>212</v>
      </c>
      <c r="B221" s="149" t="s">
        <v>5</v>
      </c>
      <c r="C221" s="133" t="s">
        <v>26</v>
      </c>
      <c r="D221" s="16">
        <v>23000</v>
      </c>
      <c r="E221" s="157">
        <f t="shared" si="22"/>
        <v>23000</v>
      </c>
      <c r="F221" s="166">
        <f t="shared" si="19"/>
        <v>23000</v>
      </c>
      <c r="G221" s="18">
        <v>0</v>
      </c>
      <c r="H221" s="1">
        <v>0</v>
      </c>
      <c r="I221" s="1">
        <v>0</v>
      </c>
      <c r="J221" s="19">
        <v>0</v>
      </c>
    </row>
    <row r="222" spans="1:10" ht="41.25" customHeight="1">
      <c r="A222" s="154" t="s">
        <v>190</v>
      </c>
      <c r="B222" s="149" t="s">
        <v>5</v>
      </c>
      <c r="C222" s="133" t="s">
        <v>26</v>
      </c>
      <c r="D222" s="16">
        <v>21000</v>
      </c>
      <c r="E222" s="157">
        <f t="shared" si="22"/>
        <v>21000</v>
      </c>
      <c r="F222" s="166">
        <f t="shared" si="19"/>
        <v>21000</v>
      </c>
      <c r="G222" s="18">
        <v>0</v>
      </c>
      <c r="H222" s="1">
        <v>0</v>
      </c>
      <c r="I222" s="1">
        <v>0</v>
      </c>
      <c r="J222" s="19">
        <v>0</v>
      </c>
    </row>
    <row r="223" spans="1:10" ht="25.5">
      <c r="A223" s="154" t="s">
        <v>204</v>
      </c>
      <c r="B223" s="149" t="s">
        <v>5</v>
      </c>
      <c r="C223" s="133" t="s">
        <v>26</v>
      </c>
      <c r="D223" s="16">
        <v>1000</v>
      </c>
      <c r="E223" s="157">
        <f t="shared" si="22"/>
        <v>1000</v>
      </c>
      <c r="F223" s="166">
        <f t="shared" si="19"/>
        <v>60000</v>
      </c>
      <c r="G223" s="18">
        <v>59000</v>
      </c>
      <c r="H223" s="1">
        <v>0</v>
      </c>
      <c r="I223" s="1">
        <v>0</v>
      </c>
      <c r="J223" s="19">
        <v>0</v>
      </c>
    </row>
    <row r="224" spans="1:10" ht="14.25">
      <c r="A224" s="154" t="s">
        <v>187</v>
      </c>
      <c r="B224" s="149" t="s">
        <v>5</v>
      </c>
      <c r="C224" s="133" t="s">
        <v>26</v>
      </c>
      <c r="D224" s="16">
        <v>109000</v>
      </c>
      <c r="E224" s="157">
        <f t="shared" si="22"/>
        <v>109000</v>
      </c>
      <c r="F224" s="166">
        <f t="shared" si="19"/>
        <v>109000</v>
      </c>
      <c r="G224" s="18">
        <v>0</v>
      </c>
      <c r="H224" s="1">
        <v>0</v>
      </c>
      <c r="I224" s="1">
        <v>0</v>
      </c>
      <c r="J224" s="19">
        <v>0</v>
      </c>
    </row>
    <row r="225" spans="1:10" ht="25.5">
      <c r="A225" s="154" t="s">
        <v>188</v>
      </c>
      <c r="B225" s="149" t="s">
        <v>5</v>
      </c>
      <c r="C225" s="133" t="s">
        <v>26</v>
      </c>
      <c r="D225" s="16">
        <v>3500</v>
      </c>
      <c r="E225" s="157">
        <f t="shared" si="22"/>
        <v>3500</v>
      </c>
      <c r="F225" s="166">
        <f>D225+G225+H225+I225+J225</f>
        <v>3500</v>
      </c>
      <c r="G225" s="18">
        <v>0</v>
      </c>
      <c r="H225" s="1">
        <v>0</v>
      </c>
      <c r="I225" s="1">
        <v>0</v>
      </c>
      <c r="J225" s="19">
        <v>0</v>
      </c>
    </row>
    <row r="226" spans="1:10" ht="25.5">
      <c r="A226" s="154" t="s">
        <v>154</v>
      </c>
      <c r="B226" s="149" t="s">
        <v>5</v>
      </c>
      <c r="C226" s="133" t="s">
        <v>26</v>
      </c>
      <c r="D226" s="16">
        <v>7362000</v>
      </c>
      <c r="E226" s="157">
        <f t="shared" si="22"/>
        <v>7362000</v>
      </c>
      <c r="F226" s="166">
        <f t="shared" si="19"/>
        <v>7362000</v>
      </c>
      <c r="G226" s="18">
        <v>0</v>
      </c>
      <c r="H226" s="1">
        <v>0</v>
      </c>
      <c r="I226" s="1">
        <v>0</v>
      </c>
      <c r="J226" s="19">
        <v>0</v>
      </c>
    </row>
    <row r="227" spans="1:10" ht="25.5">
      <c r="A227" s="154" t="s">
        <v>213</v>
      </c>
      <c r="B227" s="149" t="s">
        <v>5</v>
      </c>
      <c r="C227" s="133" t="s">
        <v>26</v>
      </c>
      <c r="D227" s="16">
        <v>720000</v>
      </c>
      <c r="E227" s="157">
        <f t="shared" si="22"/>
        <v>720000</v>
      </c>
      <c r="F227" s="166">
        <f t="shared" si="19"/>
        <v>1143000</v>
      </c>
      <c r="G227" s="18">
        <v>423000</v>
      </c>
      <c r="H227" s="1">
        <v>0</v>
      </c>
      <c r="I227" s="1">
        <v>0</v>
      </c>
      <c r="J227" s="19">
        <v>0</v>
      </c>
    </row>
    <row r="228" spans="1:10" ht="38.25">
      <c r="A228" s="169" t="s">
        <v>214</v>
      </c>
      <c r="B228" s="149" t="s">
        <v>5</v>
      </c>
      <c r="C228" s="133" t="s">
        <v>26</v>
      </c>
      <c r="D228" s="16">
        <v>28000</v>
      </c>
      <c r="E228" s="157">
        <f t="shared" si="22"/>
        <v>28000</v>
      </c>
      <c r="F228" s="166">
        <f t="shared" si="19"/>
        <v>28000</v>
      </c>
      <c r="G228" s="18">
        <v>0</v>
      </c>
      <c r="H228" s="1">
        <v>0</v>
      </c>
      <c r="I228" s="1">
        <v>0</v>
      </c>
      <c r="J228" s="19">
        <v>0</v>
      </c>
    </row>
    <row r="229" spans="1:10" ht="37.5" customHeight="1">
      <c r="A229" s="154" t="s">
        <v>189</v>
      </c>
      <c r="B229" s="149" t="s">
        <v>5</v>
      </c>
      <c r="C229" s="133" t="s">
        <v>26</v>
      </c>
      <c r="D229" s="16">
        <v>274000</v>
      </c>
      <c r="E229" s="157">
        <f t="shared" si="22"/>
        <v>274000</v>
      </c>
      <c r="F229" s="166">
        <f t="shared" si="19"/>
        <v>279000</v>
      </c>
      <c r="G229" s="18">
        <v>5000</v>
      </c>
      <c r="H229" s="1">
        <v>0</v>
      </c>
      <c r="I229" s="1">
        <v>0</v>
      </c>
      <c r="J229" s="19">
        <v>0</v>
      </c>
    </row>
    <row r="230" spans="1:10" ht="38.25">
      <c r="A230" s="154" t="s">
        <v>208</v>
      </c>
      <c r="B230" s="149" t="s">
        <v>5</v>
      </c>
      <c r="C230" s="133" t="s">
        <v>26</v>
      </c>
      <c r="D230" s="16">
        <v>8300</v>
      </c>
      <c r="E230" s="157">
        <f t="shared" si="22"/>
        <v>8300</v>
      </c>
      <c r="F230" s="166">
        <f t="shared" si="19"/>
        <v>8300</v>
      </c>
      <c r="G230" s="18">
        <v>0</v>
      </c>
      <c r="H230" s="1">
        <v>0</v>
      </c>
      <c r="I230" s="1">
        <v>0</v>
      </c>
      <c r="J230" s="19">
        <v>0</v>
      </c>
    </row>
    <row r="231" spans="1:10" ht="38.25">
      <c r="A231" s="154" t="s">
        <v>155</v>
      </c>
      <c r="B231" s="149" t="s">
        <v>5</v>
      </c>
      <c r="C231" s="133" t="s">
        <v>26</v>
      </c>
      <c r="D231" s="16">
        <v>27000</v>
      </c>
      <c r="E231" s="157">
        <f t="shared" si="22"/>
        <v>27000</v>
      </c>
      <c r="F231" s="166">
        <f t="shared" si="19"/>
        <v>27000</v>
      </c>
      <c r="G231" s="18">
        <v>0</v>
      </c>
      <c r="H231" s="1">
        <v>0</v>
      </c>
      <c r="I231" s="1">
        <v>0</v>
      </c>
      <c r="J231" s="19">
        <v>0</v>
      </c>
    </row>
    <row r="232" spans="1:10" ht="25.5">
      <c r="A232" s="154" t="s">
        <v>325</v>
      </c>
      <c r="B232" s="149" t="s">
        <v>5</v>
      </c>
      <c r="C232" s="133" t="s">
        <v>26</v>
      </c>
      <c r="D232" s="16">
        <v>120000</v>
      </c>
      <c r="E232" s="157">
        <f t="shared" si="22"/>
        <v>120000</v>
      </c>
      <c r="F232" s="166">
        <f t="shared" si="19"/>
        <v>120000</v>
      </c>
      <c r="G232" s="18">
        <v>0</v>
      </c>
      <c r="H232" s="1">
        <v>0</v>
      </c>
      <c r="I232" s="1">
        <v>0</v>
      </c>
      <c r="J232" s="19">
        <v>0</v>
      </c>
    </row>
    <row r="233" spans="1:10" ht="25.5">
      <c r="A233" s="154" t="s">
        <v>207</v>
      </c>
      <c r="B233" s="149" t="s">
        <v>5</v>
      </c>
      <c r="C233" s="133" t="s">
        <v>26</v>
      </c>
      <c r="D233" s="16">
        <v>1000</v>
      </c>
      <c r="E233" s="157">
        <f t="shared" si="22"/>
        <v>1000</v>
      </c>
      <c r="F233" s="166">
        <f>D233+G233+H233+I233+J233</f>
        <v>1301000</v>
      </c>
      <c r="G233" s="18">
        <v>1300000</v>
      </c>
      <c r="H233" s="1">
        <v>0</v>
      </c>
      <c r="I233" s="1">
        <v>0</v>
      </c>
      <c r="J233" s="19">
        <v>0</v>
      </c>
    </row>
    <row r="234" spans="1:10" ht="28.5" customHeight="1">
      <c r="A234" s="154" t="s">
        <v>205</v>
      </c>
      <c r="B234" s="149" t="s">
        <v>5</v>
      </c>
      <c r="C234" s="133" t="s">
        <v>26</v>
      </c>
      <c r="D234" s="16">
        <v>0</v>
      </c>
      <c r="E234" s="157">
        <f t="shared" si="22"/>
        <v>0</v>
      </c>
      <c r="F234" s="166">
        <f t="shared" si="19"/>
        <v>12000</v>
      </c>
      <c r="G234" s="18">
        <v>12000</v>
      </c>
      <c r="H234" s="1">
        <v>0</v>
      </c>
      <c r="I234" s="1">
        <v>0</v>
      </c>
      <c r="J234" s="19">
        <v>0</v>
      </c>
    </row>
    <row r="235" spans="1:10" ht="38.25">
      <c r="A235" s="154" t="s">
        <v>206</v>
      </c>
      <c r="B235" s="149" t="s">
        <v>5</v>
      </c>
      <c r="C235" s="133" t="s">
        <v>26</v>
      </c>
      <c r="D235" s="16">
        <v>0</v>
      </c>
      <c r="E235" s="157">
        <f t="shared" si="22"/>
        <v>0</v>
      </c>
      <c r="F235" s="166">
        <f t="shared" si="19"/>
        <v>11000</v>
      </c>
      <c r="G235" s="18">
        <v>11000</v>
      </c>
      <c r="H235" s="1">
        <v>0</v>
      </c>
      <c r="I235" s="1">
        <v>0</v>
      </c>
      <c r="J235" s="19">
        <v>0</v>
      </c>
    </row>
    <row r="236" spans="1:10" ht="25.5" customHeight="1">
      <c r="A236" s="154" t="s">
        <v>521</v>
      </c>
      <c r="B236" s="149" t="s">
        <v>5</v>
      </c>
      <c r="C236" s="133" t="s">
        <v>26</v>
      </c>
      <c r="D236" s="16">
        <v>2995000</v>
      </c>
      <c r="E236" s="157">
        <f t="shared" si="22"/>
        <v>2995000</v>
      </c>
      <c r="F236" s="166">
        <f t="shared" si="19"/>
        <v>5740000</v>
      </c>
      <c r="G236" s="18">
        <f>5740000-3000000+5000</f>
        <v>2745000</v>
      </c>
      <c r="H236" s="1">
        <v>0</v>
      </c>
      <c r="I236" s="1">
        <v>0</v>
      </c>
      <c r="J236" s="19">
        <v>0</v>
      </c>
    </row>
    <row r="237" spans="1:10" ht="36.75" customHeight="1">
      <c r="A237" s="154" t="s">
        <v>522</v>
      </c>
      <c r="B237" s="149" t="s">
        <v>5</v>
      </c>
      <c r="C237" s="133" t="s">
        <v>26</v>
      </c>
      <c r="D237" s="16">
        <v>0</v>
      </c>
      <c r="E237" s="157">
        <f t="shared" si="22"/>
        <v>0</v>
      </c>
      <c r="F237" s="166">
        <f t="shared" si="19"/>
        <v>60000</v>
      </c>
      <c r="G237" s="18">
        <v>60000</v>
      </c>
      <c r="H237" s="1">
        <v>0</v>
      </c>
      <c r="I237" s="1">
        <v>0</v>
      </c>
      <c r="J237" s="19">
        <v>0</v>
      </c>
    </row>
    <row r="238" spans="1:10" ht="38.25" customHeight="1">
      <c r="A238" s="154" t="s">
        <v>523</v>
      </c>
      <c r="B238" s="149" t="s">
        <v>5</v>
      </c>
      <c r="C238" s="133" t="s">
        <v>26</v>
      </c>
      <c r="D238" s="16">
        <v>0</v>
      </c>
      <c r="E238" s="157">
        <f t="shared" si="22"/>
        <v>0</v>
      </c>
      <c r="F238" s="166">
        <f t="shared" si="19"/>
        <v>60500</v>
      </c>
      <c r="G238" s="18">
        <v>60500</v>
      </c>
      <c r="H238" s="1">
        <v>0</v>
      </c>
      <c r="I238" s="1">
        <v>0</v>
      </c>
      <c r="J238" s="19">
        <v>0</v>
      </c>
    </row>
    <row r="239" spans="1:10" ht="25.5" customHeight="1">
      <c r="A239" s="154" t="s">
        <v>256</v>
      </c>
      <c r="B239" s="149" t="s">
        <v>5</v>
      </c>
      <c r="C239" s="133" t="s">
        <v>26</v>
      </c>
      <c r="D239" s="16">
        <v>1000</v>
      </c>
      <c r="E239" s="157">
        <f t="shared" si="22"/>
        <v>1000</v>
      </c>
      <c r="F239" s="166">
        <f t="shared" si="19"/>
        <v>631000</v>
      </c>
      <c r="G239" s="18">
        <v>630000</v>
      </c>
      <c r="H239" s="1">
        <v>0</v>
      </c>
      <c r="I239" s="1">
        <v>0</v>
      </c>
      <c r="J239" s="19">
        <v>0</v>
      </c>
    </row>
    <row r="240" spans="1:10" ht="25.5" customHeight="1">
      <c r="A240" s="154" t="s">
        <v>255</v>
      </c>
      <c r="B240" s="149" t="s">
        <v>5</v>
      </c>
      <c r="C240" s="133" t="s">
        <v>26</v>
      </c>
      <c r="D240" s="16">
        <v>0</v>
      </c>
      <c r="E240" s="157">
        <f t="shared" si="22"/>
        <v>0</v>
      </c>
      <c r="F240" s="166">
        <f t="shared" si="19"/>
        <v>19441000</v>
      </c>
      <c r="G240" s="18">
        <v>19441000</v>
      </c>
      <c r="H240" s="1">
        <v>0</v>
      </c>
      <c r="I240" s="1">
        <v>0</v>
      </c>
      <c r="J240" s="19">
        <v>0</v>
      </c>
    </row>
    <row r="241" spans="1:10" ht="25.5" customHeight="1">
      <c r="A241" s="154" t="s">
        <v>258</v>
      </c>
      <c r="B241" s="149" t="s">
        <v>5</v>
      </c>
      <c r="C241" s="133" t="s">
        <v>26</v>
      </c>
      <c r="D241" s="16">
        <v>0</v>
      </c>
      <c r="E241" s="157">
        <f t="shared" si="22"/>
        <v>0</v>
      </c>
      <c r="F241" s="166">
        <f t="shared" si="19"/>
        <v>475000</v>
      </c>
      <c r="G241" s="18">
        <v>475000</v>
      </c>
      <c r="H241" s="1">
        <v>0</v>
      </c>
      <c r="I241" s="1">
        <v>0</v>
      </c>
      <c r="J241" s="19">
        <v>0</v>
      </c>
    </row>
    <row r="242" spans="1:10" ht="25.5" customHeight="1">
      <c r="A242" s="154" t="s">
        <v>257</v>
      </c>
      <c r="B242" s="149" t="s">
        <v>5</v>
      </c>
      <c r="C242" s="133" t="s">
        <v>26</v>
      </c>
      <c r="D242" s="16">
        <v>0</v>
      </c>
      <c r="E242" s="157">
        <f t="shared" si="22"/>
        <v>0</v>
      </c>
      <c r="F242" s="166">
        <f t="shared" si="19"/>
        <v>367000</v>
      </c>
      <c r="G242" s="18">
        <v>367000</v>
      </c>
      <c r="H242" s="1">
        <v>0</v>
      </c>
      <c r="I242" s="1">
        <v>0</v>
      </c>
      <c r="J242" s="19">
        <v>0</v>
      </c>
    </row>
    <row r="243" spans="1:10" ht="14.25" customHeight="1">
      <c r="A243" s="154" t="s">
        <v>234</v>
      </c>
      <c r="B243" s="149" t="s">
        <v>5</v>
      </c>
      <c r="C243" s="133" t="s">
        <v>26</v>
      </c>
      <c r="D243" s="16">
        <v>976000</v>
      </c>
      <c r="E243" s="157">
        <f t="shared" si="22"/>
        <v>976000</v>
      </c>
      <c r="F243" s="166">
        <f t="shared" si="19"/>
        <v>976000</v>
      </c>
      <c r="G243" s="18">
        <v>0</v>
      </c>
      <c r="H243" s="1">
        <v>0</v>
      </c>
      <c r="I243" s="1">
        <v>0</v>
      </c>
      <c r="J243" s="19">
        <v>0</v>
      </c>
    </row>
    <row r="244" spans="1:10" ht="14.25">
      <c r="A244" s="170" t="s">
        <v>276</v>
      </c>
      <c r="B244" s="149" t="s">
        <v>5</v>
      </c>
      <c r="C244" s="133" t="s">
        <v>26</v>
      </c>
      <c r="D244" s="171">
        <v>1000</v>
      </c>
      <c r="E244" s="157">
        <f t="shared" si="22"/>
        <v>1000</v>
      </c>
      <c r="F244" s="166">
        <f t="shared" si="19"/>
        <v>793100</v>
      </c>
      <c r="G244" s="172">
        <v>792100</v>
      </c>
      <c r="H244" s="173">
        <v>0</v>
      </c>
      <c r="I244" s="173">
        <v>0</v>
      </c>
      <c r="J244" s="174">
        <v>0</v>
      </c>
    </row>
    <row r="245" spans="1:10" ht="25.5">
      <c r="A245" s="170" t="s">
        <v>266</v>
      </c>
      <c r="B245" s="175" t="s">
        <v>5</v>
      </c>
      <c r="C245" s="176" t="s">
        <v>26</v>
      </c>
      <c r="D245" s="171">
        <v>0</v>
      </c>
      <c r="E245" s="157">
        <f aca="true" t="shared" si="23" ref="E245:E274">D245</f>
        <v>0</v>
      </c>
      <c r="F245" s="17">
        <f aca="true" t="shared" si="24" ref="F245:F274">D245+G245+H245+I245+J245</f>
        <v>81999</v>
      </c>
      <c r="G245" s="172">
        <v>81999</v>
      </c>
      <c r="H245" s="173">
        <v>0</v>
      </c>
      <c r="I245" s="173">
        <v>0</v>
      </c>
      <c r="J245" s="174">
        <v>0</v>
      </c>
    </row>
    <row r="246" spans="1:10" ht="14.25">
      <c r="A246" s="170" t="s">
        <v>115</v>
      </c>
      <c r="B246" s="175" t="s">
        <v>5</v>
      </c>
      <c r="C246" s="176" t="s">
        <v>26</v>
      </c>
      <c r="D246" s="171">
        <v>30362843</v>
      </c>
      <c r="E246" s="16">
        <f t="shared" si="23"/>
        <v>30362843</v>
      </c>
      <c r="F246" s="177">
        <f t="shared" si="24"/>
        <v>30362843</v>
      </c>
      <c r="G246" s="172">
        <v>0</v>
      </c>
      <c r="H246" s="173">
        <v>0</v>
      </c>
      <c r="I246" s="173">
        <v>0</v>
      </c>
      <c r="J246" s="174">
        <v>0</v>
      </c>
    </row>
    <row r="247" spans="1:10" ht="38.25">
      <c r="A247" s="170" t="s">
        <v>490</v>
      </c>
      <c r="B247" s="175" t="s">
        <v>5</v>
      </c>
      <c r="C247" s="176" t="s">
        <v>26</v>
      </c>
      <c r="D247" s="171">
        <v>16500</v>
      </c>
      <c r="E247" s="283">
        <f t="shared" si="23"/>
        <v>16500</v>
      </c>
      <c r="F247" s="177">
        <f t="shared" si="24"/>
        <v>16500</v>
      </c>
      <c r="G247" s="172">
        <v>0</v>
      </c>
      <c r="H247" s="173">
        <v>0</v>
      </c>
      <c r="I247" s="173">
        <v>0</v>
      </c>
      <c r="J247" s="174">
        <v>0</v>
      </c>
    </row>
    <row r="248" spans="1:10" ht="25.5">
      <c r="A248" s="170" t="s">
        <v>266</v>
      </c>
      <c r="B248" s="175" t="s">
        <v>5</v>
      </c>
      <c r="C248" s="176" t="s">
        <v>26</v>
      </c>
      <c r="D248" s="171">
        <v>81999</v>
      </c>
      <c r="E248" s="16">
        <f t="shared" si="23"/>
        <v>81999</v>
      </c>
      <c r="F248" s="177">
        <f t="shared" si="24"/>
        <v>81999</v>
      </c>
      <c r="G248" s="1">
        <v>0</v>
      </c>
      <c r="H248" s="1">
        <v>0</v>
      </c>
      <c r="I248" s="1">
        <v>0</v>
      </c>
      <c r="J248" s="19">
        <v>0</v>
      </c>
    </row>
    <row r="249" spans="1:10" ht="14.25">
      <c r="A249" s="170" t="s">
        <v>443</v>
      </c>
      <c r="B249" s="175" t="s">
        <v>5</v>
      </c>
      <c r="C249" s="176" t="s">
        <v>26</v>
      </c>
      <c r="D249" s="171">
        <v>1000</v>
      </c>
      <c r="E249" s="16">
        <f t="shared" si="23"/>
        <v>1000</v>
      </c>
      <c r="F249" s="177">
        <f t="shared" si="24"/>
        <v>321300</v>
      </c>
      <c r="G249" s="172">
        <v>320300</v>
      </c>
      <c r="H249" s="173">
        <v>0</v>
      </c>
      <c r="I249" s="173">
        <v>0</v>
      </c>
      <c r="J249" s="174">
        <v>0</v>
      </c>
    </row>
    <row r="250" spans="1:10" ht="14.25">
      <c r="A250" s="170" t="s">
        <v>445</v>
      </c>
      <c r="B250" s="175" t="s">
        <v>5</v>
      </c>
      <c r="C250" s="176" t="s">
        <v>26</v>
      </c>
      <c r="D250" s="171">
        <v>150000</v>
      </c>
      <c r="E250" s="171">
        <f t="shared" si="23"/>
        <v>150000</v>
      </c>
      <c r="F250" s="177">
        <f t="shared" si="24"/>
        <v>150000</v>
      </c>
      <c r="G250" s="172">
        <v>0</v>
      </c>
      <c r="H250" s="173">
        <v>0</v>
      </c>
      <c r="I250" s="173">
        <v>0</v>
      </c>
      <c r="J250" s="174">
        <v>0</v>
      </c>
    </row>
    <row r="251" spans="1:10" ht="14.25">
      <c r="A251" s="170" t="s">
        <v>386</v>
      </c>
      <c r="B251" s="175" t="s">
        <v>5</v>
      </c>
      <c r="C251" s="176" t="s">
        <v>26</v>
      </c>
      <c r="D251" s="171">
        <v>170000</v>
      </c>
      <c r="E251" s="16">
        <f t="shared" si="23"/>
        <v>170000</v>
      </c>
      <c r="F251" s="177">
        <f t="shared" si="24"/>
        <v>170000</v>
      </c>
      <c r="G251" s="172">
        <v>0</v>
      </c>
      <c r="H251" s="173">
        <v>0</v>
      </c>
      <c r="I251" s="173">
        <v>0</v>
      </c>
      <c r="J251" s="174">
        <v>0</v>
      </c>
    </row>
    <row r="252" spans="1:10" ht="51">
      <c r="A252" s="170" t="s">
        <v>535</v>
      </c>
      <c r="B252" s="175" t="s">
        <v>5</v>
      </c>
      <c r="C252" s="176" t="s">
        <v>26</v>
      </c>
      <c r="D252" s="326">
        <v>0</v>
      </c>
      <c r="E252" s="16">
        <f t="shared" si="23"/>
        <v>0</v>
      </c>
      <c r="F252" s="177">
        <f t="shared" si="24"/>
        <v>15470</v>
      </c>
      <c r="G252" s="172">
        <v>15470</v>
      </c>
      <c r="H252" s="173"/>
      <c r="I252" s="173"/>
      <c r="J252" s="174"/>
    </row>
    <row r="253" spans="1:10" ht="38.25">
      <c r="A253" s="147" t="s">
        <v>534</v>
      </c>
      <c r="B253" s="149" t="s">
        <v>5</v>
      </c>
      <c r="C253" s="133" t="s">
        <v>26</v>
      </c>
      <c r="D253" s="168">
        <v>145200</v>
      </c>
      <c r="E253" s="157">
        <f t="shared" si="23"/>
        <v>145200</v>
      </c>
      <c r="F253" s="166">
        <f t="shared" si="24"/>
        <v>145200</v>
      </c>
      <c r="G253" s="18">
        <v>0</v>
      </c>
      <c r="H253" s="1">
        <v>0</v>
      </c>
      <c r="I253" s="1">
        <v>0</v>
      </c>
      <c r="J253" s="19">
        <v>0</v>
      </c>
    </row>
    <row r="254" spans="1:10" ht="38.25">
      <c r="A254" s="341" t="s">
        <v>387</v>
      </c>
      <c r="B254" s="175" t="s">
        <v>5</v>
      </c>
      <c r="C254" s="176" t="s">
        <v>26</v>
      </c>
      <c r="D254" s="171">
        <v>1000</v>
      </c>
      <c r="E254" s="171">
        <f t="shared" si="23"/>
        <v>1000</v>
      </c>
      <c r="F254" s="177">
        <f t="shared" si="24"/>
        <v>6224872</v>
      </c>
      <c r="G254" s="172">
        <f>1441783+4782089</f>
        <v>6223872</v>
      </c>
      <c r="H254" s="173">
        <v>0</v>
      </c>
      <c r="I254" s="173">
        <v>0</v>
      </c>
      <c r="J254" s="174">
        <v>0</v>
      </c>
    </row>
    <row r="255" spans="1:10" ht="51">
      <c r="A255" s="238" t="s">
        <v>397</v>
      </c>
      <c r="B255" s="175" t="s">
        <v>5</v>
      </c>
      <c r="C255" s="176" t="s">
        <v>26</v>
      </c>
      <c r="D255" s="171">
        <v>0</v>
      </c>
      <c r="E255" s="171">
        <f t="shared" si="23"/>
        <v>0</v>
      </c>
      <c r="F255" s="177">
        <f t="shared" si="24"/>
        <v>15470</v>
      </c>
      <c r="G255" s="172">
        <v>15470</v>
      </c>
      <c r="H255" s="173">
        <v>0</v>
      </c>
      <c r="I255" s="173">
        <v>0</v>
      </c>
      <c r="J255" s="174">
        <v>0</v>
      </c>
    </row>
    <row r="256" spans="1:10" ht="38.25">
      <c r="A256" s="238" t="s">
        <v>396</v>
      </c>
      <c r="B256" s="175" t="s">
        <v>5</v>
      </c>
      <c r="C256" s="176" t="s">
        <v>26</v>
      </c>
      <c r="D256" s="171">
        <v>145200</v>
      </c>
      <c r="E256" s="171">
        <f t="shared" si="23"/>
        <v>145200</v>
      </c>
      <c r="F256" s="177">
        <f t="shared" si="24"/>
        <v>145200</v>
      </c>
      <c r="G256" s="172">
        <v>0</v>
      </c>
      <c r="H256" s="173">
        <v>0</v>
      </c>
      <c r="I256" s="173">
        <v>0</v>
      </c>
      <c r="J256" s="174">
        <v>0</v>
      </c>
    </row>
    <row r="257" spans="1:11" ht="14.25">
      <c r="A257" s="268" t="s">
        <v>449</v>
      </c>
      <c r="B257" s="175" t="s">
        <v>5</v>
      </c>
      <c r="C257" s="175" t="s">
        <v>26</v>
      </c>
      <c r="D257" s="153">
        <v>1000</v>
      </c>
      <c r="E257" s="171">
        <f t="shared" si="23"/>
        <v>1000</v>
      </c>
      <c r="F257" s="177">
        <f t="shared" si="24"/>
        <v>265000</v>
      </c>
      <c r="G257" s="172">
        <v>264000</v>
      </c>
      <c r="H257" s="173">
        <v>0</v>
      </c>
      <c r="I257" s="173">
        <v>0</v>
      </c>
      <c r="J257" s="174">
        <v>0</v>
      </c>
      <c r="K257" s="248"/>
    </row>
    <row r="258" spans="1:10" ht="25.5">
      <c r="A258" s="268" t="s">
        <v>418</v>
      </c>
      <c r="B258" s="175" t="s">
        <v>5</v>
      </c>
      <c r="C258" s="176" t="s">
        <v>26</v>
      </c>
      <c r="D258" s="1">
        <v>212000</v>
      </c>
      <c r="E258" s="171">
        <f t="shared" si="23"/>
        <v>212000</v>
      </c>
      <c r="F258" s="177">
        <f t="shared" si="24"/>
        <v>212000</v>
      </c>
      <c r="G258" s="172">
        <v>0</v>
      </c>
      <c r="H258" s="173">
        <v>0</v>
      </c>
      <c r="I258" s="173">
        <v>0</v>
      </c>
      <c r="J258" s="174">
        <v>0</v>
      </c>
    </row>
    <row r="259" spans="1:10" ht="25.5">
      <c r="A259" s="342" t="s">
        <v>457</v>
      </c>
      <c r="B259" s="175" t="s">
        <v>5</v>
      </c>
      <c r="C259" s="176" t="s">
        <v>26</v>
      </c>
      <c r="D259" s="173">
        <v>315000</v>
      </c>
      <c r="E259" s="171">
        <f t="shared" si="23"/>
        <v>315000</v>
      </c>
      <c r="F259" s="177">
        <f t="shared" si="24"/>
        <v>1150000</v>
      </c>
      <c r="G259" s="172">
        <v>835000</v>
      </c>
      <c r="H259" s="173">
        <v>0</v>
      </c>
      <c r="I259" s="173">
        <v>0</v>
      </c>
      <c r="J259" s="174">
        <v>0</v>
      </c>
    </row>
    <row r="260" spans="1:10" ht="25.5">
      <c r="A260" s="343" t="s">
        <v>538</v>
      </c>
      <c r="B260" s="175" t="s">
        <v>5</v>
      </c>
      <c r="C260" s="176" t="s">
        <v>26</v>
      </c>
      <c r="D260" s="173">
        <v>1000</v>
      </c>
      <c r="E260" s="171">
        <v>1000</v>
      </c>
      <c r="F260" s="177">
        <f t="shared" si="24"/>
        <v>13000</v>
      </c>
      <c r="G260" s="172">
        <v>12000</v>
      </c>
      <c r="H260" s="173">
        <v>0</v>
      </c>
      <c r="I260" s="173">
        <v>0</v>
      </c>
      <c r="J260" s="174">
        <v>0</v>
      </c>
    </row>
    <row r="261" spans="1:10" ht="25.5">
      <c r="A261" s="284" t="s">
        <v>461</v>
      </c>
      <c r="B261" s="175" t="s">
        <v>5</v>
      </c>
      <c r="C261" s="176" t="s">
        <v>26</v>
      </c>
      <c r="D261" s="173">
        <v>1000</v>
      </c>
      <c r="E261" s="171">
        <f aca="true" t="shared" si="25" ref="E261:E272">D261</f>
        <v>1000</v>
      </c>
      <c r="F261" s="177">
        <f aca="true" t="shared" si="26" ref="F261:F272">D261+G261+H261+I261+J261</f>
        <v>30000</v>
      </c>
      <c r="G261" s="172">
        <v>29000</v>
      </c>
      <c r="H261" s="173">
        <v>0</v>
      </c>
      <c r="I261" s="173">
        <v>0</v>
      </c>
      <c r="J261" s="174">
        <v>0</v>
      </c>
    </row>
    <row r="262" spans="1:10" ht="14.25">
      <c r="A262" s="285" t="s">
        <v>462</v>
      </c>
      <c r="B262" s="175" t="s">
        <v>5</v>
      </c>
      <c r="C262" s="176" t="s">
        <v>26</v>
      </c>
      <c r="D262" s="173">
        <v>9800</v>
      </c>
      <c r="E262" s="171">
        <f t="shared" si="25"/>
        <v>9800</v>
      </c>
      <c r="F262" s="177">
        <f t="shared" si="26"/>
        <v>9800</v>
      </c>
      <c r="G262" s="172">
        <v>0</v>
      </c>
      <c r="H262" s="173">
        <v>0</v>
      </c>
      <c r="I262" s="173">
        <v>0</v>
      </c>
      <c r="J262" s="174">
        <v>0</v>
      </c>
    </row>
    <row r="263" spans="1:10" ht="14.25">
      <c r="A263" s="286" t="s">
        <v>463</v>
      </c>
      <c r="B263" s="175" t="s">
        <v>5</v>
      </c>
      <c r="C263" s="176" t="s">
        <v>26</v>
      </c>
      <c r="D263" s="173">
        <v>1000</v>
      </c>
      <c r="E263" s="171">
        <f t="shared" si="25"/>
        <v>1000</v>
      </c>
      <c r="F263" s="177">
        <f t="shared" si="26"/>
        <v>12500</v>
      </c>
      <c r="G263" s="172">
        <v>11500</v>
      </c>
      <c r="H263" s="173">
        <v>0</v>
      </c>
      <c r="I263" s="173">
        <v>0</v>
      </c>
      <c r="J263" s="174">
        <v>0</v>
      </c>
    </row>
    <row r="264" spans="1:10" ht="25.5">
      <c r="A264" s="284" t="s">
        <v>458</v>
      </c>
      <c r="B264" s="175" t="s">
        <v>5</v>
      </c>
      <c r="C264" s="176" t="s">
        <v>26</v>
      </c>
      <c r="D264" s="173">
        <v>0</v>
      </c>
      <c r="E264" s="171">
        <f t="shared" si="25"/>
        <v>0</v>
      </c>
      <c r="F264" s="177">
        <f t="shared" si="26"/>
        <v>450000</v>
      </c>
      <c r="G264" s="172">
        <v>450000</v>
      </c>
      <c r="H264" s="173">
        <v>0</v>
      </c>
      <c r="I264" s="173">
        <v>0</v>
      </c>
      <c r="J264" s="174">
        <v>0</v>
      </c>
    </row>
    <row r="265" spans="1:10" ht="14.25">
      <c r="A265" s="285" t="s">
        <v>459</v>
      </c>
      <c r="B265" s="175" t="s">
        <v>5</v>
      </c>
      <c r="C265" s="176" t="s">
        <v>26</v>
      </c>
      <c r="D265" s="173">
        <v>0</v>
      </c>
      <c r="E265" s="171">
        <f t="shared" si="25"/>
        <v>0</v>
      </c>
      <c r="F265" s="177">
        <f t="shared" si="26"/>
        <v>150000</v>
      </c>
      <c r="G265" s="172">
        <v>150000</v>
      </c>
      <c r="H265" s="173">
        <v>0</v>
      </c>
      <c r="I265" s="173">
        <v>0</v>
      </c>
      <c r="J265" s="174">
        <v>0</v>
      </c>
    </row>
    <row r="266" spans="1:10" ht="14.25">
      <c r="A266" s="286" t="s">
        <v>460</v>
      </c>
      <c r="B266" s="175" t="s">
        <v>5</v>
      </c>
      <c r="C266" s="176" t="s">
        <v>26</v>
      </c>
      <c r="D266" s="173">
        <v>0</v>
      </c>
      <c r="E266" s="171">
        <f t="shared" si="25"/>
        <v>0</v>
      </c>
      <c r="F266" s="177">
        <f t="shared" si="26"/>
        <v>190000</v>
      </c>
      <c r="G266" s="172">
        <v>190000</v>
      </c>
      <c r="H266" s="173">
        <v>0</v>
      </c>
      <c r="I266" s="173">
        <v>0</v>
      </c>
      <c r="J266" s="174">
        <v>0</v>
      </c>
    </row>
    <row r="267" spans="1:10" ht="25.5">
      <c r="A267" s="284" t="s">
        <v>465</v>
      </c>
      <c r="B267" s="175" t="s">
        <v>5</v>
      </c>
      <c r="C267" s="176" t="s">
        <v>26</v>
      </c>
      <c r="D267" s="173">
        <v>0</v>
      </c>
      <c r="E267" s="171">
        <f t="shared" si="25"/>
        <v>0</v>
      </c>
      <c r="F267" s="177">
        <f t="shared" si="26"/>
        <v>9000</v>
      </c>
      <c r="G267" s="172">
        <v>9000</v>
      </c>
      <c r="H267" s="173">
        <v>0</v>
      </c>
      <c r="I267" s="173">
        <v>0</v>
      </c>
      <c r="J267" s="174">
        <v>0</v>
      </c>
    </row>
    <row r="268" spans="1:10" ht="25.5">
      <c r="A268" s="287" t="s">
        <v>464</v>
      </c>
      <c r="B268" s="175" t="s">
        <v>5</v>
      </c>
      <c r="C268" s="176" t="s">
        <v>26</v>
      </c>
      <c r="D268" s="173">
        <v>0</v>
      </c>
      <c r="E268" s="171">
        <f t="shared" si="25"/>
        <v>0</v>
      </c>
      <c r="F268" s="177">
        <f t="shared" si="26"/>
        <v>34000</v>
      </c>
      <c r="G268" s="172">
        <v>34000</v>
      </c>
      <c r="H268" s="173">
        <v>0</v>
      </c>
      <c r="I268" s="173">
        <v>0</v>
      </c>
      <c r="J268" s="174">
        <v>0</v>
      </c>
    </row>
    <row r="269" spans="1:10" ht="25.5">
      <c r="A269" s="288" t="s">
        <v>466</v>
      </c>
      <c r="B269" s="175" t="s">
        <v>5</v>
      </c>
      <c r="C269" s="176" t="s">
        <v>26</v>
      </c>
      <c r="D269" s="173">
        <v>0</v>
      </c>
      <c r="E269" s="171">
        <f t="shared" si="25"/>
        <v>0</v>
      </c>
      <c r="F269" s="177">
        <f t="shared" si="26"/>
        <v>44000</v>
      </c>
      <c r="G269" s="172">
        <v>44000</v>
      </c>
      <c r="H269" s="173">
        <v>0</v>
      </c>
      <c r="I269" s="173">
        <v>0</v>
      </c>
      <c r="J269" s="174">
        <v>0</v>
      </c>
    </row>
    <row r="270" spans="1:10" s="271" customFormat="1" ht="38.25">
      <c r="A270" s="289" t="s">
        <v>467</v>
      </c>
      <c r="B270" s="175" t="s">
        <v>5</v>
      </c>
      <c r="C270" s="176" t="s">
        <v>26</v>
      </c>
      <c r="D270" s="173">
        <v>0</v>
      </c>
      <c r="E270" s="171">
        <f t="shared" si="25"/>
        <v>0</v>
      </c>
      <c r="F270" s="177">
        <f t="shared" si="26"/>
        <v>5300</v>
      </c>
      <c r="G270" s="517">
        <v>5300</v>
      </c>
      <c r="H270" s="173">
        <v>0</v>
      </c>
      <c r="I270" s="173">
        <v>0</v>
      </c>
      <c r="J270" s="174">
        <v>0</v>
      </c>
    </row>
    <row r="271" spans="1:10" ht="25.5">
      <c r="A271" s="287" t="s">
        <v>468</v>
      </c>
      <c r="B271" s="175" t="s">
        <v>5</v>
      </c>
      <c r="C271" s="176" t="s">
        <v>26</v>
      </c>
      <c r="D271" s="173">
        <v>0</v>
      </c>
      <c r="E271" s="171">
        <f t="shared" si="25"/>
        <v>0</v>
      </c>
      <c r="F271" s="177">
        <f t="shared" si="26"/>
        <v>1800</v>
      </c>
      <c r="G271" s="172">
        <v>1800</v>
      </c>
      <c r="H271" s="173">
        <v>0</v>
      </c>
      <c r="I271" s="173">
        <v>0</v>
      </c>
      <c r="J271" s="174">
        <v>0</v>
      </c>
    </row>
    <row r="272" spans="1:10" ht="25.5">
      <c r="A272" s="287" t="s">
        <v>469</v>
      </c>
      <c r="B272" s="175" t="s">
        <v>5</v>
      </c>
      <c r="C272" s="176" t="s">
        <v>26</v>
      </c>
      <c r="D272" s="173">
        <v>0</v>
      </c>
      <c r="E272" s="171">
        <f t="shared" si="25"/>
        <v>0</v>
      </c>
      <c r="F272" s="177">
        <f t="shared" si="26"/>
        <v>2200</v>
      </c>
      <c r="G272" s="172">
        <v>2200</v>
      </c>
      <c r="H272" s="173">
        <v>0</v>
      </c>
      <c r="I272" s="173">
        <v>0</v>
      </c>
      <c r="J272" s="174">
        <v>0</v>
      </c>
    </row>
    <row r="273" spans="1:10" ht="25.5">
      <c r="A273" s="323" t="s">
        <v>452</v>
      </c>
      <c r="B273" s="133" t="s">
        <v>5</v>
      </c>
      <c r="C273" s="133" t="s">
        <v>26</v>
      </c>
      <c r="D273" s="1">
        <v>32260</v>
      </c>
      <c r="E273" s="1">
        <f>D273</f>
        <v>32260</v>
      </c>
      <c r="F273" s="134">
        <f>E273+G273+H273+I273+J273</f>
        <v>32260</v>
      </c>
      <c r="G273" s="1">
        <v>0</v>
      </c>
      <c r="H273" s="173">
        <v>0</v>
      </c>
      <c r="I273" s="173">
        <v>0</v>
      </c>
      <c r="J273" s="174">
        <v>0</v>
      </c>
    </row>
    <row r="274" spans="1:10" ht="15" thickBot="1">
      <c r="A274" s="318" t="s">
        <v>251</v>
      </c>
      <c r="B274" s="319" t="s">
        <v>5</v>
      </c>
      <c r="C274" s="320" t="s">
        <v>26</v>
      </c>
      <c r="D274" s="283">
        <v>7021</v>
      </c>
      <c r="E274" s="283">
        <f t="shared" si="23"/>
        <v>7021</v>
      </c>
      <c r="F274" s="321">
        <f t="shared" si="24"/>
        <v>7021</v>
      </c>
      <c r="G274" s="322">
        <v>0</v>
      </c>
      <c r="H274" s="275">
        <v>0</v>
      </c>
      <c r="I274" s="275">
        <v>0</v>
      </c>
      <c r="J274" s="276">
        <v>0</v>
      </c>
    </row>
    <row r="275" spans="1:10" ht="19.5" customHeight="1" thickBot="1">
      <c r="A275" s="499" t="s">
        <v>27</v>
      </c>
      <c r="B275" s="500"/>
      <c r="C275" s="501"/>
      <c r="D275" s="111">
        <f aca="true" t="shared" si="27" ref="D275:J275">SUM(D146:D274)</f>
        <v>46384198</v>
      </c>
      <c r="E275" s="111">
        <f t="shared" si="27"/>
        <v>46384198</v>
      </c>
      <c r="F275" s="111">
        <f t="shared" si="27"/>
        <v>152360309</v>
      </c>
      <c r="G275" s="112">
        <f t="shared" si="27"/>
        <v>94785111</v>
      </c>
      <c r="H275" s="113">
        <f t="shared" si="27"/>
        <v>11191000</v>
      </c>
      <c r="I275" s="113">
        <f t="shared" si="27"/>
        <v>0</v>
      </c>
      <c r="J275" s="110">
        <f t="shared" si="27"/>
        <v>0</v>
      </c>
    </row>
    <row r="276" spans="1:10" ht="19.5" customHeight="1" thickBot="1">
      <c r="A276" s="456" t="s">
        <v>28</v>
      </c>
      <c r="B276" s="457"/>
      <c r="C276" s="457"/>
      <c r="D276" s="457"/>
      <c r="E276" s="457"/>
      <c r="F276" s="457"/>
      <c r="G276" s="457"/>
      <c r="H276" s="457"/>
      <c r="I276" s="457"/>
      <c r="J276" s="458"/>
    </row>
    <row r="277" spans="1:10" ht="25.5">
      <c r="A277" s="178" t="s">
        <v>29</v>
      </c>
      <c r="B277" s="179" t="s">
        <v>5</v>
      </c>
      <c r="C277" s="135" t="s">
        <v>30</v>
      </c>
      <c r="D277" s="180">
        <v>610000</v>
      </c>
      <c r="E277" s="180">
        <f>D277</f>
        <v>610000</v>
      </c>
      <c r="F277" s="129">
        <f>D277+G277+H277+I277+J277</f>
        <v>610000</v>
      </c>
      <c r="G277" s="137">
        <v>0</v>
      </c>
      <c r="H277" s="131">
        <v>0</v>
      </c>
      <c r="I277" s="131">
        <v>0</v>
      </c>
      <c r="J277" s="132">
        <v>0</v>
      </c>
    </row>
    <row r="278" spans="1:10" ht="25.5">
      <c r="A278" s="154" t="s">
        <v>31</v>
      </c>
      <c r="B278" s="149" t="s">
        <v>5</v>
      </c>
      <c r="C278" s="133" t="s">
        <v>30</v>
      </c>
      <c r="D278" s="1">
        <v>1000</v>
      </c>
      <c r="E278" s="16">
        <f aca="true" t="shared" si="28" ref="E278:E319">D278</f>
        <v>1000</v>
      </c>
      <c r="F278" s="17">
        <f aca="true" t="shared" si="29" ref="F278:F318">D278+G278+H278+I278+J278</f>
        <v>3201000</v>
      </c>
      <c r="G278" s="156">
        <v>3200000</v>
      </c>
      <c r="H278" s="1">
        <v>0</v>
      </c>
      <c r="I278" s="1">
        <v>0</v>
      </c>
      <c r="J278" s="19">
        <v>0</v>
      </c>
    </row>
    <row r="279" spans="1:10" ht="25.5">
      <c r="A279" s="169" t="s">
        <v>34</v>
      </c>
      <c r="B279" s="181" t="s">
        <v>5</v>
      </c>
      <c r="C279" s="181" t="s">
        <v>30</v>
      </c>
      <c r="D279" s="16">
        <v>1000</v>
      </c>
      <c r="E279" s="16">
        <f>D279</f>
        <v>1000</v>
      </c>
      <c r="F279" s="17">
        <f>D279+G279+H279+I279+J279</f>
        <v>158000</v>
      </c>
      <c r="G279" s="156">
        <v>157000</v>
      </c>
      <c r="H279" s="1">
        <v>0</v>
      </c>
      <c r="I279" s="1">
        <v>0</v>
      </c>
      <c r="J279" s="19">
        <v>0</v>
      </c>
    </row>
    <row r="280" spans="1:10" ht="38.25">
      <c r="A280" s="154" t="s">
        <v>273</v>
      </c>
      <c r="B280" s="149" t="s">
        <v>5</v>
      </c>
      <c r="C280" s="133" t="s">
        <v>30</v>
      </c>
      <c r="D280" s="1">
        <v>1000</v>
      </c>
      <c r="E280" s="16">
        <f t="shared" si="28"/>
        <v>1000</v>
      </c>
      <c r="F280" s="17">
        <f t="shared" si="29"/>
        <v>44000</v>
      </c>
      <c r="G280" s="156">
        <v>43000</v>
      </c>
      <c r="H280" s="1">
        <v>0</v>
      </c>
      <c r="I280" s="1">
        <v>0</v>
      </c>
      <c r="J280" s="19">
        <v>0</v>
      </c>
    </row>
    <row r="281" spans="1:10" ht="38.25">
      <c r="A281" s="154" t="s">
        <v>274</v>
      </c>
      <c r="B281" s="149" t="s">
        <v>5</v>
      </c>
      <c r="C281" s="133" t="s">
        <v>30</v>
      </c>
      <c r="D281" s="1">
        <v>1000</v>
      </c>
      <c r="E281" s="16">
        <f t="shared" si="28"/>
        <v>1000</v>
      </c>
      <c r="F281" s="17">
        <f t="shared" si="29"/>
        <v>18900</v>
      </c>
      <c r="G281" s="156">
        <v>17900</v>
      </c>
      <c r="H281" s="1">
        <v>0</v>
      </c>
      <c r="I281" s="1">
        <v>0</v>
      </c>
      <c r="J281" s="19">
        <v>0</v>
      </c>
    </row>
    <row r="282" spans="1:10" ht="38.25">
      <c r="A282" s="154" t="s">
        <v>286</v>
      </c>
      <c r="B282" s="181" t="s">
        <v>5</v>
      </c>
      <c r="C282" s="181" t="s">
        <v>30</v>
      </c>
      <c r="D282" s="16">
        <v>20230</v>
      </c>
      <c r="E282" s="16">
        <f>D282</f>
        <v>20230</v>
      </c>
      <c r="F282" s="17">
        <f>D282+G282+H282+I282+J282</f>
        <v>20230</v>
      </c>
      <c r="G282" s="156">
        <v>0</v>
      </c>
      <c r="H282" s="1">
        <v>0</v>
      </c>
      <c r="I282" s="1">
        <v>0</v>
      </c>
      <c r="J282" s="19">
        <v>0</v>
      </c>
    </row>
    <row r="283" spans="1:10" ht="14.25">
      <c r="A283" s="290" t="s">
        <v>32</v>
      </c>
      <c r="B283" s="149" t="s">
        <v>5</v>
      </c>
      <c r="C283" s="133" t="s">
        <v>30</v>
      </c>
      <c r="D283" s="16">
        <v>5700000</v>
      </c>
      <c r="E283" s="16">
        <f t="shared" si="28"/>
        <v>5700000</v>
      </c>
      <c r="F283" s="17">
        <f t="shared" si="29"/>
        <v>7700000</v>
      </c>
      <c r="G283" s="156">
        <v>2000000</v>
      </c>
      <c r="H283" s="1">
        <v>0</v>
      </c>
      <c r="I283" s="1">
        <v>0</v>
      </c>
      <c r="J283" s="19">
        <v>0</v>
      </c>
    </row>
    <row r="284" spans="1:10" ht="13.5" customHeight="1">
      <c r="A284" s="169" t="s">
        <v>33</v>
      </c>
      <c r="B284" s="181" t="s">
        <v>5</v>
      </c>
      <c r="C284" s="181" t="s">
        <v>30</v>
      </c>
      <c r="D284" s="16">
        <v>77102200</v>
      </c>
      <c r="E284" s="16">
        <f t="shared" si="28"/>
        <v>77102200</v>
      </c>
      <c r="F284" s="17">
        <f t="shared" si="29"/>
        <v>103102200</v>
      </c>
      <c r="G284" s="156">
        <v>26000000</v>
      </c>
      <c r="H284" s="1">
        <v>0</v>
      </c>
      <c r="I284" s="1">
        <v>0</v>
      </c>
      <c r="J284" s="19">
        <v>0</v>
      </c>
    </row>
    <row r="285" spans="1:10" ht="13.5" customHeight="1">
      <c r="A285" s="169" t="s">
        <v>547</v>
      </c>
      <c r="B285" s="181" t="s">
        <v>5</v>
      </c>
      <c r="C285" s="181" t="s">
        <v>30</v>
      </c>
      <c r="D285" s="16">
        <v>1000</v>
      </c>
      <c r="E285" s="16">
        <f t="shared" si="28"/>
        <v>1000</v>
      </c>
      <c r="F285" s="17">
        <f t="shared" si="29"/>
        <v>170000</v>
      </c>
      <c r="G285" s="156">
        <v>169000</v>
      </c>
      <c r="H285" s="1">
        <v>0</v>
      </c>
      <c r="I285" s="1">
        <v>0</v>
      </c>
      <c r="J285" s="19">
        <v>0</v>
      </c>
    </row>
    <row r="286" spans="1:10" ht="26.25" customHeight="1">
      <c r="A286" s="169" t="s">
        <v>316</v>
      </c>
      <c r="B286" s="181" t="s">
        <v>5</v>
      </c>
      <c r="C286" s="181" t="s">
        <v>30</v>
      </c>
      <c r="D286" s="16">
        <v>60000</v>
      </c>
      <c r="E286" s="16">
        <f t="shared" si="28"/>
        <v>60000</v>
      </c>
      <c r="F286" s="17">
        <f t="shared" si="29"/>
        <v>60000</v>
      </c>
      <c r="G286" s="156">
        <v>0</v>
      </c>
      <c r="H286" s="1">
        <v>0</v>
      </c>
      <c r="I286" s="1">
        <v>0</v>
      </c>
      <c r="J286" s="19">
        <v>0</v>
      </c>
    </row>
    <row r="287" spans="1:10" ht="14.25">
      <c r="A287" s="169" t="s">
        <v>323</v>
      </c>
      <c r="B287" s="181"/>
      <c r="C287" s="181"/>
      <c r="D287" s="16">
        <v>725000</v>
      </c>
      <c r="E287" s="16">
        <f t="shared" si="28"/>
        <v>725000</v>
      </c>
      <c r="F287" s="17">
        <f t="shared" si="29"/>
        <v>725000</v>
      </c>
      <c r="G287" s="156">
        <v>0</v>
      </c>
      <c r="H287" s="1">
        <v>0</v>
      </c>
      <c r="I287" s="1">
        <v>0</v>
      </c>
      <c r="J287" s="19">
        <v>0</v>
      </c>
    </row>
    <row r="288" spans="1:10" ht="14.25">
      <c r="A288" s="169" t="s">
        <v>318</v>
      </c>
      <c r="B288" s="181" t="s">
        <v>5</v>
      </c>
      <c r="C288" s="181" t="s">
        <v>30</v>
      </c>
      <c r="D288" s="16">
        <v>53000</v>
      </c>
      <c r="E288" s="16">
        <f t="shared" si="28"/>
        <v>53000</v>
      </c>
      <c r="F288" s="17">
        <f t="shared" si="29"/>
        <v>53000</v>
      </c>
      <c r="G288" s="156">
        <v>0</v>
      </c>
      <c r="H288" s="1">
        <v>0</v>
      </c>
      <c r="I288" s="1">
        <v>0</v>
      </c>
      <c r="J288" s="19">
        <v>0</v>
      </c>
    </row>
    <row r="289" spans="1:10" ht="25.5">
      <c r="A289" s="169" t="s">
        <v>321</v>
      </c>
      <c r="B289" s="181" t="s">
        <v>5</v>
      </c>
      <c r="C289" s="181" t="s">
        <v>30</v>
      </c>
      <c r="D289" s="16">
        <v>15000</v>
      </c>
      <c r="E289" s="16">
        <f t="shared" si="28"/>
        <v>15000</v>
      </c>
      <c r="F289" s="17">
        <f t="shared" si="29"/>
        <v>15000</v>
      </c>
      <c r="G289" s="156">
        <v>0</v>
      </c>
      <c r="H289" s="1">
        <v>0</v>
      </c>
      <c r="I289" s="1">
        <v>0</v>
      </c>
      <c r="J289" s="19">
        <v>0</v>
      </c>
    </row>
    <row r="290" spans="1:10" ht="25.5">
      <c r="A290" s="169" t="s">
        <v>322</v>
      </c>
      <c r="B290" s="181" t="s">
        <v>5</v>
      </c>
      <c r="C290" s="181" t="s">
        <v>30</v>
      </c>
      <c r="D290" s="16">
        <v>18000</v>
      </c>
      <c r="E290" s="16">
        <f t="shared" si="28"/>
        <v>18000</v>
      </c>
      <c r="F290" s="17">
        <f t="shared" si="29"/>
        <v>18000</v>
      </c>
      <c r="G290" s="156">
        <v>0</v>
      </c>
      <c r="H290" s="1">
        <v>0</v>
      </c>
      <c r="I290" s="1">
        <v>0</v>
      </c>
      <c r="J290" s="19">
        <v>0</v>
      </c>
    </row>
    <row r="291" spans="1:10" ht="14.25">
      <c r="A291" s="169" t="s">
        <v>174</v>
      </c>
      <c r="B291" s="181" t="s">
        <v>5</v>
      </c>
      <c r="C291" s="181" t="s">
        <v>30</v>
      </c>
      <c r="D291" s="16">
        <v>1600000</v>
      </c>
      <c r="E291" s="16">
        <f t="shared" si="28"/>
        <v>1600000</v>
      </c>
      <c r="F291" s="17">
        <f t="shared" si="29"/>
        <v>1600000</v>
      </c>
      <c r="G291" s="156">
        <v>0</v>
      </c>
      <c r="H291" s="1">
        <v>0</v>
      </c>
      <c r="I291" s="1">
        <v>0</v>
      </c>
      <c r="J291" s="19">
        <v>0</v>
      </c>
    </row>
    <row r="292" spans="1:10" ht="14.25">
      <c r="A292" s="169" t="s">
        <v>175</v>
      </c>
      <c r="B292" s="181" t="s">
        <v>5</v>
      </c>
      <c r="C292" s="181" t="s">
        <v>30</v>
      </c>
      <c r="D292" s="16">
        <v>45000</v>
      </c>
      <c r="E292" s="16">
        <f t="shared" si="28"/>
        <v>45000</v>
      </c>
      <c r="F292" s="17">
        <f t="shared" si="29"/>
        <v>45000</v>
      </c>
      <c r="G292" s="156">
        <v>0</v>
      </c>
      <c r="H292" s="1">
        <v>0</v>
      </c>
      <c r="I292" s="1">
        <v>0</v>
      </c>
      <c r="J292" s="19">
        <v>0</v>
      </c>
    </row>
    <row r="293" spans="1:10" ht="25.5">
      <c r="A293" s="169" t="s">
        <v>176</v>
      </c>
      <c r="B293" s="181" t="s">
        <v>5</v>
      </c>
      <c r="C293" s="181" t="s">
        <v>30</v>
      </c>
      <c r="D293" s="16">
        <v>38000</v>
      </c>
      <c r="E293" s="16">
        <f t="shared" si="28"/>
        <v>38000</v>
      </c>
      <c r="F293" s="17">
        <f t="shared" si="29"/>
        <v>38000</v>
      </c>
      <c r="G293" s="156">
        <v>0</v>
      </c>
      <c r="H293" s="1">
        <v>0</v>
      </c>
      <c r="I293" s="1">
        <v>0</v>
      </c>
      <c r="J293" s="19">
        <v>0</v>
      </c>
    </row>
    <row r="294" spans="1:10" ht="25.5">
      <c r="A294" s="169" t="s">
        <v>272</v>
      </c>
      <c r="B294" s="181" t="s">
        <v>5</v>
      </c>
      <c r="C294" s="181" t="s">
        <v>30</v>
      </c>
      <c r="D294" s="16">
        <v>9000</v>
      </c>
      <c r="E294" s="16">
        <f t="shared" si="28"/>
        <v>9000</v>
      </c>
      <c r="F294" s="17">
        <f t="shared" si="29"/>
        <v>9000</v>
      </c>
      <c r="G294" s="156">
        <v>0</v>
      </c>
      <c r="H294" s="1">
        <v>0</v>
      </c>
      <c r="I294" s="1">
        <v>0</v>
      </c>
      <c r="J294" s="19">
        <v>0</v>
      </c>
    </row>
    <row r="295" spans="1:10" ht="14.25">
      <c r="A295" s="169" t="s">
        <v>125</v>
      </c>
      <c r="B295" s="181" t="s">
        <v>5</v>
      </c>
      <c r="C295" s="181" t="s">
        <v>30</v>
      </c>
      <c r="D295" s="16">
        <v>1087580</v>
      </c>
      <c r="E295" s="16">
        <f t="shared" si="28"/>
        <v>1087580</v>
      </c>
      <c r="F295" s="17">
        <f t="shared" si="29"/>
        <v>1087580</v>
      </c>
      <c r="G295" s="156">
        <v>0</v>
      </c>
      <c r="H295" s="1">
        <v>0</v>
      </c>
      <c r="I295" s="1">
        <v>0</v>
      </c>
      <c r="J295" s="19">
        <v>0</v>
      </c>
    </row>
    <row r="296" spans="1:10" ht="25.5">
      <c r="A296" s="169" t="s">
        <v>127</v>
      </c>
      <c r="B296" s="181" t="s">
        <v>5</v>
      </c>
      <c r="C296" s="181" t="s">
        <v>30</v>
      </c>
      <c r="D296" s="16">
        <v>6000</v>
      </c>
      <c r="E296" s="16">
        <f t="shared" si="28"/>
        <v>6000</v>
      </c>
      <c r="F296" s="17">
        <f t="shared" si="29"/>
        <v>6000</v>
      </c>
      <c r="G296" s="156">
        <v>0</v>
      </c>
      <c r="H296" s="1">
        <v>0</v>
      </c>
      <c r="I296" s="1">
        <v>0</v>
      </c>
      <c r="J296" s="19">
        <v>0</v>
      </c>
    </row>
    <row r="297" spans="1:10" ht="25.5">
      <c r="A297" s="169" t="s">
        <v>126</v>
      </c>
      <c r="B297" s="181" t="s">
        <v>5</v>
      </c>
      <c r="C297" s="181" t="s">
        <v>30</v>
      </c>
      <c r="D297" s="16">
        <v>23000</v>
      </c>
      <c r="E297" s="16">
        <f t="shared" si="28"/>
        <v>23000</v>
      </c>
      <c r="F297" s="17">
        <f t="shared" si="29"/>
        <v>23000</v>
      </c>
      <c r="G297" s="156">
        <v>0</v>
      </c>
      <c r="H297" s="1">
        <v>0</v>
      </c>
      <c r="I297" s="1">
        <v>0</v>
      </c>
      <c r="J297" s="19">
        <v>0</v>
      </c>
    </row>
    <row r="298" spans="1:10" ht="14.25">
      <c r="A298" s="169" t="s">
        <v>395</v>
      </c>
      <c r="B298" s="181" t="s">
        <v>5</v>
      </c>
      <c r="C298" s="181" t="s">
        <v>30</v>
      </c>
      <c r="D298" s="16">
        <v>52000</v>
      </c>
      <c r="E298" s="16">
        <f t="shared" si="28"/>
        <v>52000</v>
      </c>
      <c r="F298" s="17">
        <f t="shared" si="29"/>
        <v>52000</v>
      </c>
      <c r="G298" s="156">
        <v>0</v>
      </c>
      <c r="H298" s="1">
        <v>0</v>
      </c>
      <c r="I298" s="1">
        <v>0</v>
      </c>
      <c r="J298" s="19">
        <v>0</v>
      </c>
    </row>
    <row r="299" spans="1:10" ht="28.5" customHeight="1">
      <c r="A299" s="167" t="s">
        <v>135</v>
      </c>
      <c r="B299" s="181" t="s">
        <v>5</v>
      </c>
      <c r="C299" s="181" t="s">
        <v>30</v>
      </c>
      <c r="D299" s="16">
        <v>3717000</v>
      </c>
      <c r="E299" s="16">
        <f t="shared" si="28"/>
        <v>3717000</v>
      </c>
      <c r="F299" s="17">
        <f t="shared" si="29"/>
        <v>3717000</v>
      </c>
      <c r="G299" s="156">
        <v>0</v>
      </c>
      <c r="H299" s="1">
        <v>0</v>
      </c>
      <c r="I299" s="1">
        <v>0</v>
      </c>
      <c r="J299" s="19">
        <v>0</v>
      </c>
    </row>
    <row r="300" spans="1:10" ht="27.75" customHeight="1">
      <c r="A300" s="169" t="s">
        <v>136</v>
      </c>
      <c r="B300" s="181" t="s">
        <v>5</v>
      </c>
      <c r="C300" s="181" t="s">
        <v>30</v>
      </c>
      <c r="D300" s="16">
        <v>28000</v>
      </c>
      <c r="E300" s="16">
        <f t="shared" si="28"/>
        <v>28000</v>
      </c>
      <c r="F300" s="17">
        <f t="shared" si="29"/>
        <v>28000</v>
      </c>
      <c r="G300" s="156">
        <v>0</v>
      </c>
      <c r="H300" s="1">
        <v>0</v>
      </c>
      <c r="I300" s="1">
        <v>0</v>
      </c>
      <c r="J300" s="19">
        <v>0</v>
      </c>
    </row>
    <row r="301" spans="1:10" ht="25.5">
      <c r="A301" s="154" t="s">
        <v>157</v>
      </c>
      <c r="B301" s="149" t="s">
        <v>5</v>
      </c>
      <c r="C301" s="181" t="s">
        <v>30</v>
      </c>
      <c r="D301" s="1">
        <v>1000</v>
      </c>
      <c r="E301" s="157">
        <f t="shared" si="28"/>
        <v>1000</v>
      </c>
      <c r="F301" s="166">
        <f t="shared" si="29"/>
        <v>228000</v>
      </c>
      <c r="G301" s="18">
        <v>227000</v>
      </c>
      <c r="H301" s="1">
        <v>0</v>
      </c>
      <c r="I301" s="1">
        <v>0</v>
      </c>
      <c r="J301" s="19">
        <v>0</v>
      </c>
    </row>
    <row r="302" spans="1:10" ht="63.75">
      <c r="A302" s="154" t="s">
        <v>158</v>
      </c>
      <c r="B302" s="149" t="s">
        <v>5</v>
      </c>
      <c r="C302" s="181" t="s">
        <v>30</v>
      </c>
      <c r="D302" s="1">
        <v>225000</v>
      </c>
      <c r="E302" s="157">
        <f t="shared" si="28"/>
        <v>225000</v>
      </c>
      <c r="F302" s="166">
        <f t="shared" si="29"/>
        <v>225000</v>
      </c>
      <c r="G302" s="18">
        <v>0</v>
      </c>
      <c r="H302" s="1">
        <v>0</v>
      </c>
      <c r="I302" s="1">
        <v>0</v>
      </c>
      <c r="J302" s="19">
        <v>0</v>
      </c>
    </row>
    <row r="303" spans="1:10" ht="38.25">
      <c r="A303" s="154" t="s">
        <v>159</v>
      </c>
      <c r="B303" s="149" t="s">
        <v>5</v>
      </c>
      <c r="C303" s="181" t="s">
        <v>30</v>
      </c>
      <c r="D303" s="1">
        <v>100000</v>
      </c>
      <c r="E303" s="157">
        <f>D303</f>
        <v>100000</v>
      </c>
      <c r="F303" s="166">
        <f t="shared" si="29"/>
        <v>100000</v>
      </c>
      <c r="G303" s="18">
        <v>0</v>
      </c>
      <c r="H303" s="1">
        <v>0</v>
      </c>
      <c r="I303" s="1">
        <v>0</v>
      </c>
      <c r="J303" s="19">
        <v>0</v>
      </c>
    </row>
    <row r="304" spans="1:10" ht="14.25">
      <c r="A304" s="169" t="s">
        <v>166</v>
      </c>
      <c r="B304" s="181" t="s">
        <v>5</v>
      </c>
      <c r="C304" s="181" t="s">
        <v>30</v>
      </c>
      <c r="D304" s="1">
        <v>1000</v>
      </c>
      <c r="E304" s="16">
        <f t="shared" si="28"/>
        <v>1000</v>
      </c>
      <c r="F304" s="17">
        <f t="shared" si="29"/>
        <v>100000</v>
      </c>
      <c r="G304" s="18">
        <v>99000</v>
      </c>
      <c r="H304" s="1">
        <v>0</v>
      </c>
      <c r="I304" s="1">
        <v>0</v>
      </c>
      <c r="J304" s="19">
        <v>0</v>
      </c>
    </row>
    <row r="305" spans="1:10" ht="14.25">
      <c r="A305" s="169" t="s">
        <v>167</v>
      </c>
      <c r="B305" s="181" t="s">
        <v>5</v>
      </c>
      <c r="C305" s="181" t="s">
        <v>30</v>
      </c>
      <c r="D305" s="1">
        <v>81000</v>
      </c>
      <c r="E305" s="16">
        <f t="shared" si="28"/>
        <v>81000</v>
      </c>
      <c r="F305" s="17">
        <f t="shared" si="29"/>
        <v>81000</v>
      </c>
      <c r="G305" s="18">
        <v>0</v>
      </c>
      <c r="H305" s="1">
        <v>0</v>
      </c>
      <c r="I305" s="1">
        <v>0</v>
      </c>
      <c r="J305" s="19">
        <v>0</v>
      </c>
    </row>
    <row r="306" spans="1:10" ht="15.75" customHeight="1">
      <c r="A306" s="169" t="s">
        <v>172</v>
      </c>
      <c r="B306" s="181" t="s">
        <v>5</v>
      </c>
      <c r="C306" s="181" t="s">
        <v>30</v>
      </c>
      <c r="D306" s="16">
        <v>60000</v>
      </c>
      <c r="E306" s="16">
        <f t="shared" si="28"/>
        <v>60000</v>
      </c>
      <c r="F306" s="17">
        <f t="shared" si="29"/>
        <v>60000</v>
      </c>
      <c r="G306" s="156">
        <v>0</v>
      </c>
      <c r="H306" s="1">
        <v>0</v>
      </c>
      <c r="I306" s="1">
        <v>0</v>
      </c>
      <c r="J306" s="19">
        <v>0</v>
      </c>
    </row>
    <row r="307" spans="1:10" ht="19.5" customHeight="1">
      <c r="A307" s="210" t="s">
        <v>149</v>
      </c>
      <c r="B307" s="181" t="s">
        <v>5</v>
      </c>
      <c r="C307" s="181" t="s">
        <v>30</v>
      </c>
      <c r="D307" s="16">
        <v>81000</v>
      </c>
      <c r="E307" s="16">
        <f t="shared" si="28"/>
        <v>81000</v>
      </c>
      <c r="F307" s="17">
        <f t="shared" si="29"/>
        <v>81000</v>
      </c>
      <c r="G307" s="156">
        <v>0</v>
      </c>
      <c r="H307" s="1">
        <v>0</v>
      </c>
      <c r="I307" s="1">
        <v>0</v>
      </c>
      <c r="J307" s="19">
        <v>0</v>
      </c>
    </row>
    <row r="308" spans="1:10" ht="15.75" customHeight="1">
      <c r="A308" s="210" t="s">
        <v>201</v>
      </c>
      <c r="B308" s="181" t="s">
        <v>5</v>
      </c>
      <c r="C308" s="181" t="s">
        <v>30</v>
      </c>
      <c r="D308" s="16">
        <v>1000</v>
      </c>
      <c r="E308" s="16">
        <f t="shared" si="28"/>
        <v>1000</v>
      </c>
      <c r="F308" s="17">
        <f t="shared" si="29"/>
        <v>170000</v>
      </c>
      <c r="G308" s="156">
        <v>169000</v>
      </c>
      <c r="H308" s="1">
        <v>0</v>
      </c>
      <c r="I308" s="1">
        <v>0</v>
      </c>
      <c r="J308" s="19">
        <v>0</v>
      </c>
    </row>
    <row r="309" spans="1:10" ht="42.75" customHeight="1">
      <c r="A309" s="167" t="s">
        <v>233</v>
      </c>
      <c r="B309" s="181" t="s">
        <v>5</v>
      </c>
      <c r="C309" s="181" t="s">
        <v>30</v>
      </c>
      <c r="D309" s="16">
        <v>157000</v>
      </c>
      <c r="E309" s="16">
        <f t="shared" si="28"/>
        <v>157000</v>
      </c>
      <c r="F309" s="17">
        <f t="shared" si="29"/>
        <v>157000</v>
      </c>
      <c r="G309" s="156">
        <v>0</v>
      </c>
      <c r="H309" s="1">
        <v>0</v>
      </c>
      <c r="I309" s="1">
        <v>0</v>
      </c>
      <c r="J309" s="19">
        <v>0</v>
      </c>
    </row>
    <row r="310" spans="1:10" ht="25.5">
      <c r="A310" s="167" t="s">
        <v>165</v>
      </c>
      <c r="B310" s="181" t="s">
        <v>5</v>
      </c>
      <c r="C310" s="181" t="s">
        <v>30</v>
      </c>
      <c r="D310" s="16">
        <v>1000</v>
      </c>
      <c r="E310" s="16">
        <f t="shared" si="28"/>
        <v>1000</v>
      </c>
      <c r="F310" s="17">
        <f t="shared" si="29"/>
        <v>149000</v>
      </c>
      <c r="G310" s="156">
        <v>148000</v>
      </c>
      <c r="H310" s="1">
        <v>0</v>
      </c>
      <c r="I310" s="1">
        <v>0</v>
      </c>
      <c r="J310" s="19">
        <v>0</v>
      </c>
    </row>
    <row r="311" spans="1:10" ht="25.5">
      <c r="A311" s="167" t="s">
        <v>254</v>
      </c>
      <c r="B311" s="181" t="s">
        <v>5</v>
      </c>
      <c r="C311" s="181" t="s">
        <v>30</v>
      </c>
      <c r="D311" s="16">
        <v>41000</v>
      </c>
      <c r="E311" s="16">
        <f t="shared" si="28"/>
        <v>41000</v>
      </c>
      <c r="F311" s="17">
        <f t="shared" si="29"/>
        <v>41000</v>
      </c>
      <c r="G311" s="156">
        <v>0</v>
      </c>
      <c r="H311" s="1">
        <v>0</v>
      </c>
      <c r="I311" s="1">
        <v>0</v>
      </c>
      <c r="J311" s="19">
        <v>0</v>
      </c>
    </row>
    <row r="312" spans="1:10" ht="14.25">
      <c r="A312" s="167" t="s">
        <v>192</v>
      </c>
      <c r="B312" s="181" t="s">
        <v>5</v>
      </c>
      <c r="C312" s="181" t="s">
        <v>30</v>
      </c>
      <c r="D312" s="16">
        <v>0</v>
      </c>
      <c r="E312" s="16">
        <f t="shared" si="28"/>
        <v>0</v>
      </c>
      <c r="F312" s="17">
        <f t="shared" si="29"/>
        <v>33000000</v>
      </c>
      <c r="G312" s="156">
        <v>20000000</v>
      </c>
      <c r="H312" s="1">
        <v>13000000</v>
      </c>
      <c r="I312" s="1">
        <v>0</v>
      </c>
      <c r="J312" s="19">
        <v>0</v>
      </c>
    </row>
    <row r="313" spans="1:10" ht="25.5">
      <c r="A313" s="167" t="s">
        <v>194</v>
      </c>
      <c r="B313" s="181" t="s">
        <v>5</v>
      </c>
      <c r="C313" s="181" t="s">
        <v>30</v>
      </c>
      <c r="D313" s="16">
        <v>0</v>
      </c>
      <c r="E313" s="16">
        <f t="shared" si="28"/>
        <v>0</v>
      </c>
      <c r="F313" s="17">
        <f t="shared" si="29"/>
        <v>124000</v>
      </c>
      <c r="G313" s="156">
        <v>50000</v>
      </c>
      <c r="H313" s="1">
        <v>74000</v>
      </c>
      <c r="I313" s="1">
        <v>0</v>
      </c>
      <c r="J313" s="19">
        <v>0</v>
      </c>
    </row>
    <row r="314" spans="1:10" ht="25.5">
      <c r="A314" s="167" t="s">
        <v>195</v>
      </c>
      <c r="B314" s="181" t="s">
        <v>5</v>
      </c>
      <c r="C314" s="181" t="s">
        <v>30</v>
      </c>
      <c r="D314" s="16">
        <v>0</v>
      </c>
      <c r="E314" s="16">
        <f t="shared" si="28"/>
        <v>0</v>
      </c>
      <c r="F314" s="17">
        <f t="shared" si="29"/>
        <v>124000</v>
      </c>
      <c r="G314" s="156">
        <v>50000</v>
      </c>
      <c r="H314" s="1">
        <v>74000</v>
      </c>
      <c r="I314" s="1">
        <v>0</v>
      </c>
      <c r="J314" s="19">
        <v>0</v>
      </c>
    </row>
    <row r="315" spans="1:10" ht="14.25">
      <c r="A315" s="167" t="s">
        <v>193</v>
      </c>
      <c r="B315" s="181" t="s">
        <v>5</v>
      </c>
      <c r="C315" s="181" t="s">
        <v>30</v>
      </c>
      <c r="D315" s="16">
        <v>1000</v>
      </c>
      <c r="E315" s="16">
        <f t="shared" si="28"/>
        <v>1000</v>
      </c>
      <c r="F315" s="17">
        <f t="shared" si="29"/>
        <v>257000</v>
      </c>
      <c r="G315" s="156">
        <v>256000</v>
      </c>
      <c r="H315" s="1">
        <v>0</v>
      </c>
      <c r="I315" s="1">
        <v>0</v>
      </c>
      <c r="J315" s="19">
        <v>0</v>
      </c>
    </row>
    <row r="316" spans="1:10" ht="25.5">
      <c r="A316" s="169" t="s">
        <v>320</v>
      </c>
      <c r="B316" s="181" t="s">
        <v>5</v>
      </c>
      <c r="C316" s="181" t="s">
        <v>30</v>
      </c>
      <c r="D316" s="16">
        <v>120000</v>
      </c>
      <c r="E316" s="16">
        <f t="shared" si="28"/>
        <v>120000</v>
      </c>
      <c r="F316" s="17">
        <f t="shared" si="29"/>
        <v>139000</v>
      </c>
      <c r="G316" s="156">
        <v>19000</v>
      </c>
      <c r="H316" s="1">
        <v>0</v>
      </c>
      <c r="I316" s="1">
        <v>0</v>
      </c>
      <c r="J316" s="19">
        <v>0</v>
      </c>
    </row>
    <row r="317" spans="1:10" ht="25.5">
      <c r="A317" s="154" t="s">
        <v>36</v>
      </c>
      <c r="B317" s="181" t="s">
        <v>5</v>
      </c>
      <c r="C317" s="24" t="s">
        <v>30</v>
      </c>
      <c r="D317" s="16">
        <v>30000</v>
      </c>
      <c r="E317" s="16">
        <f t="shared" si="28"/>
        <v>30000</v>
      </c>
      <c r="F317" s="17">
        <f t="shared" si="29"/>
        <v>38000</v>
      </c>
      <c r="G317" s="156">
        <v>8000</v>
      </c>
      <c r="H317" s="1">
        <v>0</v>
      </c>
      <c r="I317" s="1">
        <v>0</v>
      </c>
      <c r="J317" s="19">
        <v>0</v>
      </c>
    </row>
    <row r="318" spans="1:10" ht="25.5">
      <c r="A318" s="154" t="s">
        <v>132</v>
      </c>
      <c r="B318" s="181" t="s">
        <v>5</v>
      </c>
      <c r="C318" s="24" t="s">
        <v>30</v>
      </c>
      <c r="D318" s="16">
        <v>36000</v>
      </c>
      <c r="E318" s="16">
        <f t="shared" si="28"/>
        <v>36000</v>
      </c>
      <c r="F318" s="17">
        <f t="shared" si="29"/>
        <v>36000</v>
      </c>
      <c r="G318" s="156">
        <v>0</v>
      </c>
      <c r="H318" s="1">
        <v>0</v>
      </c>
      <c r="I318" s="1">
        <v>0</v>
      </c>
      <c r="J318" s="19">
        <v>0</v>
      </c>
    </row>
    <row r="319" spans="1:10" ht="27.75" customHeight="1">
      <c r="A319" s="154" t="s">
        <v>37</v>
      </c>
      <c r="B319" s="181" t="s">
        <v>5</v>
      </c>
      <c r="C319" s="24" t="s">
        <v>30</v>
      </c>
      <c r="D319" s="16">
        <v>2850000</v>
      </c>
      <c r="E319" s="16">
        <f t="shared" si="28"/>
        <v>2850000</v>
      </c>
      <c r="F319" s="17">
        <f aca="true" t="shared" si="30" ref="F319:F332">D319+G319+H319+I319+J319</f>
        <v>3085100</v>
      </c>
      <c r="G319" s="156">
        <v>15700</v>
      </c>
      <c r="H319" s="1">
        <v>15700</v>
      </c>
      <c r="I319" s="1">
        <v>15700</v>
      </c>
      <c r="J319" s="19">
        <v>188000</v>
      </c>
    </row>
    <row r="320" spans="1:10" ht="27.75" customHeight="1">
      <c r="A320" s="154" t="s">
        <v>35</v>
      </c>
      <c r="B320" s="181" t="s">
        <v>5</v>
      </c>
      <c r="C320" s="24" t="s">
        <v>30</v>
      </c>
      <c r="D320" s="16">
        <v>37000</v>
      </c>
      <c r="E320" s="16">
        <f>D320</f>
        <v>37000</v>
      </c>
      <c r="F320" s="17">
        <f t="shared" si="30"/>
        <v>68000</v>
      </c>
      <c r="G320" s="156">
        <v>31000</v>
      </c>
      <c r="H320" s="1">
        <v>0</v>
      </c>
      <c r="I320" s="1">
        <v>0</v>
      </c>
      <c r="J320" s="19">
        <v>0</v>
      </c>
    </row>
    <row r="321" spans="1:10" ht="16.5" customHeight="1">
      <c r="A321" s="154" t="s">
        <v>244</v>
      </c>
      <c r="B321" s="181" t="s">
        <v>5</v>
      </c>
      <c r="C321" s="24" t="s">
        <v>30</v>
      </c>
      <c r="D321" s="16">
        <v>1000000</v>
      </c>
      <c r="E321" s="16">
        <f aca="true" t="shared" si="31" ref="E321:E332">D321</f>
        <v>1000000</v>
      </c>
      <c r="F321" s="17">
        <f t="shared" si="30"/>
        <v>15000000</v>
      </c>
      <c r="G321" s="156">
        <v>14000000</v>
      </c>
      <c r="H321" s="1">
        <v>0</v>
      </c>
      <c r="I321" s="1">
        <v>0</v>
      </c>
      <c r="J321" s="19">
        <v>0</v>
      </c>
    </row>
    <row r="322" spans="1:10" ht="19.5" customHeight="1">
      <c r="A322" s="154" t="s">
        <v>245</v>
      </c>
      <c r="B322" s="181" t="s">
        <v>5</v>
      </c>
      <c r="C322" s="24" t="s">
        <v>30</v>
      </c>
      <c r="D322" s="16">
        <v>300000</v>
      </c>
      <c r="E322" s="16">
        <f t="shared" si="31"/>
        <v>300000</v>
      </c>
      <c r="F322" s="17">
        <f t="shared" si="30"/>
        <v>300000</v>
      </c>
      <c r="G322" s="156">
        <v>0</v>
      </c>
      <c r="H322" s="1">
        <v>0</v>
      </c>
      <c r="I322" s="1">
        <v>0</v>
      </c>
      <c r="J322" s="19">
        <v>0</v>
      </c>
    </row>
    <row r="323" spans="1:10" ht="27.75" customHeight="1">
      <c r="A323" s="154" t="s">
        <v>246</v>
      </c>
      <c r="B323" s="181" t="s">
        <v>5</v>
      </c>
      <c r="C323" s="24" t="s">
        <v>30</v>
      </c>
      <c r="D323" s="16">
        <v>18000</v>
      </c>
      <c r="E323" s="16">
        <f t="shared" si="31"/>
        <v>18000</v>
      </c>
      <c r="F323" s="17">
        <f t="shared" si="30"/>
        <v>180000</v>
      </c>
      <c r="G323" s="156">
        <v>162000</v>
      </c>
      <c r="H323" s="1">
        <v>0</v>
      </c>
      <c r="I323" s="1">
        <v>0</v>
      </c>
      <c r="J323" s="19">
        <v>0</v>
      </c>
    </row>
    <row r="324" spans="1:10" ht="27.75" customHeight="1">
      <c r="A324" s="154" t="s">
        <v>247</v>
      </c>
      <c r="B324" s="181" t="s">
        <v>5</v>
      </c>
      <c r="C324" s="24" t="s">
        <v>30</v>
      </c>
      <c r="D324" s="16">
        <v>1000</v>
      </c>
      <c r="E324" s="16">
        <f t="shared" si="31"/>
        <v>1000</v>
      </c>
      <c r="F324" s="17">
        <f t="shared" si="30"/>
        <v>16000</v>
      </c>
      <c r="G324" s="156">
        <v>15000</v>
      </c>
      <c r="H324" s="1">
        <v>0</v>
      </c>
      <c r="I324" s="1">
        <v>0</v>
      </c>
      <c r="J324" s="19">
        <v>0</v>
      </c>
    </row>
    <row r="325" spans="1:10" ht="25.5">
      <c r="A325" s="211" t="s">
        <v>38</v>
      </c>
      <c r="B325" s="181" t="s">
        <v>5</v>
      </c>
      <c r="C325" s="24" t="s">
        <v>30</v>
      </c>
      <c r="D325" s="16">
        <v>175000</v>
      </c>
      <c r="E325" s="16">
        <f t="shared" si="31"/>
        <v>175000</v>
      </c>
      <c r="F325" s="17">
        <f t="shared" si="30"/>
        <v>175000</v>
      </c>
      <c r="G325" s="156">
        <v>0</v>
      </c>
      <c r="H325" s="1">
        <v>0</v>
      </c>
      <c r="I325" s="1">
        <v>0</v>
      </c>
      <c r="J325" s="19">
        <v>0</v>
      </c>
    </row>
    <row r="326" spans="1:10" ht="14.25">
      <c r="A326" s="211" t="s">
        <v>526</v>
      </c>
      <c r="B326" s="181" t="s">
        <v>5</v>
      </c>
      <c r="C326" s="24" t="s">
        <v>30</v>
      </c>
      <c r="D326" s="16">
        <v>175000</v>
      </c>
      <c r="E326" s="16">
        <f t="shared" si="31"/>
        <v>175000</v>
      </c>
      <c r="F326" s="17">
        <f t="shared" si="30"/>
        <v>175000</v>
      </c>
      <c r="G326" s="156">
        <v>0</v>
      </c>
      <c r="H326" s="1">
        <v>0</v>
      </c>
      <c r="I326" s="1">
        <v>0</v>
      </c>
      <c r="J326" s="19">
        <v>0</v>
      </c>
    </row>
    <row r="327" spans="1:10" ht="14.25">
      <c r="A327" s="504" t="s">
        <v>555</v>
      </c>
      <c r="B327" s="505" t="s">
        <v>5</v>
      </c>
      <c r="C327" s="506" t="s">
        <v>30</v>
      </c>
      <c r="D327" s="507">
        <v>0</v>
      </c>
      <c r="E327" s="507">
        <f t="shared" si="31"/>
        <v>0</v>
      </c>
      <c r="F327" s="508">
        <f t="shared" si="30"/>
        <v>205000</v>
      </c>
      <c r="G327" s="509">
        <v>205000</v>
      </c>
      <c r="H327" s="509">
        <v>0</v>
      </c>
      <c r="I327" s="509">
        <v>0</v>
      </c>
      <c r="J327" s="509">
        <v>0</v>
      </c>
    </row>
    <row r="328" spans="1:10" ht="14.25">
      <c r="A328" s="504" t="s">
        <v>554</v>
      </c>
      <c r="B328" s="505" t="s">
        <v>5</v>
      </c>
      <c r="C328" s="506" t="s">
        <v>30</v>
      </c>
      <c r="D328" s="507">
        <v>0</v>
      </c>
      <c r="E328" s="507">
        <f t="shared" si="31"/>
        <v>0</v>
      </c>
      <c r="F328" s="508">
        <f t="shared" si="30"/>
        <v>5013000</v>
      </c>
      <c r="G328" s="509">
        <v>5013000</v>
      </c>
      <c r="H328" s="509">
        <v>0</v>
      </c>
      <c r="I328" s="509">
        <v>0</v>
      </c>
      <c r="J328" s="509">
        <v>0</v>
      </c>
    </row>
    <row r="329" spans="1:13" ht="25.5">
      <c r="A329" s="504" t="s">
        <v>556</v>
      </c>
      <c r="B329" s="505" t="s">
        <v>5</v>
      </c>
      <c r="C329" s="506" t="s">
        <v>30</v>
      </c>
      <c r="D329" s="507">
        <v>0</v>
      </c>
      <c r="E329" s="507">
        <f>D329</f>
        <v>0</v>
      </c>
      <c r="F329" s="508">
        <f>D329+G329+H329+I329+J329</f>
        <v>26000</v>
      </c>
      <c r="G329" s="509">
        <v>26000</v>
      </c>
      <c r="H329" s="509">
        <v>0</v>
      </c>
      <c r="I329" s="509">
        <v>0</v>
      </c>
      <c r="J329" s="509">
        <v>0</v>
      </c>
      <c r="M329" s="13"/>
    </row>
    <row r="330" spans="1:10" ht="25.5">
      <c r="A330" s="504" t="s">
        <v>557</v>
      </c>
      <c r="B330" s="505" t="s">
        <v>5</v>
      </c>
      <c r="C330" s="506" t="s">
        <v>30</v>
      </c>
      <c r="D330" s="507">
        <v>0</v>
      </c>
      <c r="E330" s="507">
        <f>D330</f>
        <v>0</v>
      </c>
      <c r="F330" s="508">
        <f>D330+G330+H330+I330+J330</f>
        <v>126000</v>
      </c>
      <c r="G330" s="509">
        <v>126000</v>
      </c>
      <c r="H330" s="509">
        <v>0</v>
      </c>
      <c r="I330" s="509">
        <v>0</v>
      </c>
      <c r="J330" s="509">
        <v>0</v>
      </c>
    </row>
    <row r="331" spans="1:10" ht="14.25">
      <c r="A331" s="345" t="s">
        <v>563</v>
      </c>
      <c r="B331" s="308" t="s">
        <v>5</v>
      </c>
      <c r="C331" s="339" t="s">
        <v>30</v>
      </c>
      <c r="D331" s="309">
        <v>0</v>
      </c>
      <c r="E331" s="309">
        <f>D331</f>
        <v>0</v>
      </c>
      <c r="F331" s="310">
        <v>325000</v>
      </c>
      <c r="G331" s="307">
        <v>325000</v>
      </c>
      <c r="H331" s="307">
        <v>0</v>
      </c>
      <c r="I331" s="307">
        <v>0</v>
      </c>
      <c r="J331" s="307">
        <v>0</v>
      </c>
    </row>
    <row r="332" spans="1:10" ht="26.25" thickBot="1">
      <c r="A332" s="210" t="s">
        <v>39</v>
      </c>
      <c r="B332" s="181" t="s">
        <v>5</v>
      </c>
      <c r="C332" s="24" t="s">
        <v>30</v>
      </c>
      <c r="D332" s="16">
        <v>287000</v>
      </c>
      <c r="E332" s="16">
        <f t="shared" si="31"/>
        <v>287000</v>
      </c>
      <c r="F332" s="17">
        <f t="shared" si="30"/>
        <v>287000</v>
      </c>
      <c r="G332" s="156">
        <v>0</v>
      </c>
      <c r="H332" s="1">
        <v>0</v>
      </c>
      <c r="I332" s="1">
        <v>0</v>
      </c>
      <c r="J332" s="19">
        <v>0</v>
      </c>
    </row>
    <row r="333" spans="1:10" s="102" customFormat="1" ht="24.75" customHeight="1" thickBot="1">
      <c r="A333" s="459" t="s">
        <v>40</v>
      </c>
      <c r="B333" s="460"/>
      <c r="C333" s="461"/>
      <c r="D333" s="106">
        <f aca="true" t="shared" si="32" ref="D333:J333">SUM(D277:D332)</f>
        <v>96693010</v>
      </c>
      <c r="E333" s="106">
        <f t="shared" si="32"/>
        <v>96693010</v>
      </c>
      <c r="F333" s="106">
        <f t="shared" si="32"/>
        <v>182592010</v>
      </c>
      <c r="G333" s="106">
        <f t="shared" si="32"/>
        <v>72531600</v>
      </c>
      <c r="H333" s="106">
        <f t="shared" si="32"/>
        <v>13163700</v>
      </c>
      <c r="I333" s="107">
        <f t="shared" si="32"/>
        <v>15700</v>
      </c>
      <c r="J333" s="108">
        <f>J319</f>
        <v>188000</v>
      </c>
    </row>
    <row r="334" spans="1:10" s="102" customFormat="1" ht="30" customHeight="1" thickBot="1">
      <c r="A334" s="510" t="s">
        <v>448</v>
      </c>
      <c r="B334" s="511"/>
      <c r="C334" s="512"/>
      <c r="D334" s="513">
        <f>D333+D275+D144+D129+D87+D83+D28+D17</f>
        <v>155873741</v>
      </c>
      <c r="E334" s="513">
        <f>E333+E275+E144+E129+E87+E83+E28+E17</f>
        <v>155873741</v>
      </c>
      <c r="F334" s="513">
        <f>F333+F275+F144+F129+F87+F83+F28+F17</f>
        <v>383597334</v>
      </c>
      <c r="G334" s="513">
        <v>199823193</v>
      </c>
      <c r="H334" s="513">
        <v>27696700</v>
      </c>
      <c r="I334" s="513">
        <f>I333</f>
        <v>15700</v>
      </c>
      <c r="J334" s="513">
        <v>188000</v>
      </c>
    </row>
    <row r="335" spans="1:10" ht="18.75" customHeight="1" hidden="1" thickBot="1">
      <c r="A335" s="462" t="s">
        <v>41</v>
      </c>
      <c r="B335" s="463"/>
      <c r="C335" s="464"/>
      <c r="D335" s="30">
        <v>0</v>
      </c>
      <c r="E335" s="30"/>
      <c r="F335" s="30"/>
      <c r="G335" s="30"/>
      <c r="H335" s="30"/>
      <c r="I335" s="518"/>
      <c r="J335" s="519"/>
    </row>
    <row r="336" spans="1:10" ht="15" customHeight="1" hidden="1" thickBot="1">
      <c r="A336" s="465" t="s">
        <v>41</v>
      </c>
      <c r="B336" s="466"/>
      <c r="C336" s="467"/>
      <c r="D336" s="115">
        <v>0</v>
      </c>
      <c r="E336" s="115"/>
      <c r="F336" s="115"/>
      <c r="G336" s="115"/>
      <c r="H336" s="115"/>
      <c r="I336" s="520"/>
      <c r="J336" s="521"/>
    </row>
    <row r="337" spans="1:10" s="102" customFormat="1" ht="40.5" customHeight="1" thickBot="1">
      <c r="A337" s="468" t="s">
        <v>118</v>
      </c>
      <c r="B337" s="469"/>
      <c r="C337" s="469"/>
      <c r="D337" s="217">
        <f>D345+D360+D376+D381+D402+D406+D416</f>
        <v>97068814</v>
      </c>
      <c r="E337" s="217">
        <f aca="true" t="shared" si="33" ref="E337:J337">E345+E360+E376+E381+E402+E406+E416</f>
        <v>97068814</v>
      </c>
      <c r="F337" s="217">
        <f t="shared" si="33"/>
        <v>110276986</v>
      </c>
      <c r="G337" s="217">
        <f t="shared" si="33"/>
        <v>13208172</v>
      </c>
      <c r="H337" s="217">
        <f t="shared" si="33"/>
        <v>0</v>
      </c>
      <c r="I337" s="217">
        <f t="shared" si="33"/>
        <v>0</v>
      </c>
      <c r="J337" s="217">
        <f t="shared" si="33"/>
        <v>0</v>
      </c>
    </row>
    <row r="338" spans="1:10" ht="14.25" customHeight="1" hidden="1">
      <c r="A338" s="439" t="s">
        <v>42</v>
      </c>
      <c r="B338" s="440"/>
      <c r="C338" s="440"/>
      <c r="D338" s="440"/>
      <c r="E338" s="440"/>
      <c r="F338" s="440"/>
      <c r="G338" s="440"/>
      <c r="H338" s="440"/>
      <c r="I338" s="440"/>
      <c r="J338" s="441"/>
    </row>
    <row r="339" spans="1:10" ht="24" customHeight="1" hidden="1">
      <c r="A339" s="31"/>
      <c r="B339" s="32" t="s">
        <v>5</v>
      </c>
      <c r="C339" s="32" t="s">
        <v>43</v>
      </c>
      <c r="D339" s="33">
        <v>0</v>
      </c>
      <c r="E339" s="33">
        <f>D339</f>
        <v>0</v>
      </c>
      <c r="F339" s="34">
        <f>E339+G339+H339+I339+J339</f>
        <v>0</v>
      </c>
      <c r="G339" s="35">
        <v>0</v>
      </c>
      <c r="H339" s="33">
        <v>0</v>
      </c>
      <c r="I339" s="33">
        <v>0</v>
      </c>
      <c r="J339" s="36">
        <v>0</v>
      </c>
    </row>
    <row r="340" spans="1:10" ht="30.75" customHeight="1" hidden="1">
      <c r="A340" s="239" t="s">
        <v>44</v>
      </c>
      <c r="B340" s="37"/>
      <c r="C340" s="37"/>
      <c r="D340" s="38">
        <f aca="true" t="shared" si="34" ref="D340:J340">SUM(D339:D339)</f>
        <v>0</v>
      </c>
      <c r="E340" s="39">
        <f t="shared" si="34"/>
        <v>0</v>
      </c>
      <c r="F340" s="38">
        <f t="shared" si="34"/>
        <v>0</v>
      </c>
      <c r="G340" s="40">
        <f t="shared" si="34"/>
        <v>0</v>
      </c>
      <c r="H340" s="41">
        <f t="shared" si="34"/>
        <v>0</v>
      </c>
      <c r="I340" s="41">
        <f t="shared" si="34"/>
        <v>0</v>
      </c>
      <c r="J340" s="51">
        <f t="shared" si="34"/>
        <v>0</v>
      </c>
    </row>
    <row r="341" spans="1:10" ht="29.25" customHeight="1" hidden="1" thickBot="1">
      <c r="A341" s="42" t="s">
        <v>45</v>
      </c>
      <c r="B341" s="43"/>
      <c r="C341" s="43"/>
      <c r="D341" s="44">
        <v>0</v>
      </c>
      <c r="E341" s="44">
        <v>0</v>
      </c>
      <c r="F341" s="44">
        <v>0</v>
      </c>
      <c r="G341" s="45"/>
      <c r="H341" s="45"/>
      <c r="I341" s="45"/>
      <c r="J341" s="45"/>
    </row>
    <row r="342" spans="1:10" ht="16.5" hidden="1" thickBot="1">
      <c r="A342" s="442" t="s">
        <v>46</v>
      </c>
      <c r="B342" s="443"/>
      <c r="C342" s="444"/>
      <c r="D342" s="46">
        <f>D341+D340</f>
        <v>0</v>
      </c>
      <c r="E342" s="46">
        <f>E341+E340</f>
        <v>0</v>
      </c>
      <c r="F342" s="46">
        <f>F341+F340</f>
        <v>0</v>
      </c>
      <c r="G342" s="47">
        <f>G341+G340</f>
        <v>0</v>
      </c>
      <c r="H342" s="48">
        <v>0</v>
      </c>
      <c r="I342" s="48">
        <v>0</v>
      </c>
      <c r="J342" s="49">
        <v>0</v>
      </c>
    </row>
    <row r="343" spans="1:10" ht="19.5" customHeight="1" thickBot="1">
      <c r="A343" s="439" t="s">
        <v>47</v>
      </c>
      <c r="B343" s="440"/>
      <c r="C343" s="440"/>
      <c r="D343" s="440"/>
      <c r="E343" s="440"/>
      <c r="F343" s="440"/>
      <c r="G343" s="502"/>
      <c r="H343" s="502"/>
      <c r="I343" s="502"/>
      <c r="J343" s="503"/>
    </row>
    <row r="344" spans="1:10" ht="26.25">
      <c r="A344" s="178" t="s">
        <v>119</v>
      </c>
      <c r="B344" s="182" t="s">
        <v>5</v>
      </c>
      <c r="C344" s="182" t="s">
        <v>48</v>
      </c>
      <c r="D344" s="183">
        <v>33600</v>
      </c>
      <c r="E344" s="183">
        <f>D344</f>
        <v>33600</v>
      </c>
      <c r="F344" s="184">
        <f>E344+G344+H344+I344+J344</f>
        <v>33600</v>
      </c>
      <c r="G344" s="185">
        <v>0</v>
      </c>
      <c r="H344" s="183">
        <v>0</v>
      </c>
      <c r="I344" s="183">
        <v>0</v>
      </c>
      <c r="J344" s="184">
        <v>0</v>
      </c>
    </row>
    <row r="345" spans="1:10" ht="27" customHeight="1">
      <c r="A345" s="216" t="s">
        <v>49</v>
      </c>
      <c r="B345" s="50"/>
      <c r="C345" s="50"/>
      <c r="D345" s="41">
        <f aca="true" t="shared" si="35" ref="D345:J345">SUM(D344:D344)</f>
        <v>33600</v>
      </c>
      <c r="E345" s="41">
        <f t="shared" si="35"/>
        <v>33600</v>
      </c>
      <c r="F345" s="51">
        <f t="shared" si="35"/>
        <v>33600</v>
      </c>
      <c r="G345" s="40">
        <f t="shared" si="35"/>
        <v>0</v>
      </c>
      <c r="H345" s="41">
        <f t="shared" si="35"/>
        <v>0</v>
      </c>
      <c r="I345" s="41">
        <f t="shared" si="35"/>
        <v>0</v>
      </c>
      <c r="J345" s="51">
        <f t="shared" si="35"/>
        <v>0</v>
      </c>
    </row>
    <row r="346" spans="1:10" ht="27" customHeight="1" thickBot="1">
      <c r="A346" s="52" t="s">
        <v>50</v>
      </c>
      <c r="B346" s="53"/>
      <c r="C346" s="53"/>
      <c r="D346" s="54">
        <v>16000</v>
      </c>
      <c r="E346" s="54">
        <v>16000</v>
      </c>
      <c r="F346" s="116">
        <v>16000</v>
      </c>
      <c r="G346" s="117"/>
      <c r="H346" s="55"/>
      <c r="I346" s="55"/>
      <c r="J346" s="56"/>
    </row>
    <row r="347" spans="1:10" ht="19.5" customHeight="1" thickBot="1">
      <c r="A347" s="445" t="s">
        <v>51</v>
      </c>
      <c r="B347" s="446"/>
      <c r="C347" s="447"/>
      <c r="D347" s="48">
        <f>D346+D345</f>
        <v>49600</v>
      </c>
      <c r="E347" s="48">
        <f aca="true" t="shared" si="36" ref="E347:J347">E346+E345</f>
        <v>49600</v>
      </c>
      <c r="F347" s="48">
        <f t="shared" si="36"/>
        <v>49600</v>
      </c>
      <c r="G347" s="48">
        <f t="shared" si="36"/>
        <v>0</v>
      </c>
      <c r="H347" s="48">
        <f t="shared" si="36"/>
        <v>0</v>
      </c>
      <c r="I347" s="48">
        <f t="shared" si="36"/>
        <v>0</v>
      </c>
      <c r="J347" s="49">
        <f t="shared" si="36"/>
        <v>0</v>
      </c>
    </row>
    <row r="348" spans="1:10" ht="25.5" customHeight="1">
      <c r="A348" s="448" t="s">
        <v>11</v>
      </c>
      <c r="B348" s="449"/>
      <c r="C348" s="449"/>
      <c r="D348" s="449"/>
      <c r="E348" s="449"/>
      <c r="F348" s="449"/>
      <c r="G348" s="449"/>
      <c r="H348" s="449"/>
      <c r="I348" s="449"/>
      <c r="J348" s="450"/>
    </row>
    <row r="349" spans="1:10" ht="25.5">
      <c r="A349" s="28" t="s">
        <v>53</v>
      </c>
      <c r="B349" s="24" t="s">
        <v>5</v>
      </c>
      <c r="C349" s="24" t="s">
        <v>52</v>
      </c>
      <c r="D349" s="186">
        <v>48800</v>
      </c>
      <c r="E349" s="186">
        <f aca="true" t="shared" si="37" ref="E349:E359">D349</f>
        <v>48800</v>
      </c>
      <c r="F349" s="187">
        <f aca="true" t="shared" si="38" ref="F349:F359">D349+G349+H349+I349+J349</f>
        <v>48800</v>
      </c>
      <c r="G349" s="188">
        <v>0</v>
      </c>
      <c r="H349" s="186">
        <v>0</v>
      </c>
      <c r="I349" s="186">
        <v>0</v>
      </c>
      <c r="J349" s="189">
        <v>0</v>
      </c>
    </row>
    <row r="350" spans="1:10" ht="25.5">
      <c r="A350" s="28" t="s">
        <v>150</v>
      </c>
      <c r="B350" s="24" t="s">
        <v>5</v>
      </c>
      <c r="C350" s="24" t="s">
        <v>52</v>
      </c>
      <c r="D350" s="204">
        <v>243000</v>
      </c>
      <c r="E350" s="186">
        <f t="shared" si="37"/>
        <v>243000</v>
      </c>
      <c r="F350" s="187">
        <f t="shared" si="38"/>
        <v>243000</v>
      </c>
      <c r="G350" s="188">
        <v>0</v>
      </c>
      <c r="H350" s="186">
        <v>0</v>
      </c>
      <c r="I350" s="186">
        <v>0</v>
      </c>
      <c r="J350" s="189">
        <v>0</v>
      </c>
    </row>
    <row r="351" spans="1:10" ht="33" customHeight="1">
      <c r="A351" s="28" t="s">
        <v>151</v>
      </c>
      <c r="B351" s="24" t="s">
        <v>5</v>
      </c>
      <c r="C351" s="24" t="s">
        <v>52</v>
      </c>
      <c r="D351" s="204">
        <v>100300</v>
      </c>
      <c r="E351" s="186">
        <f t="shared" si="37"/>
        <v>100300</v>
      </c>
      <c r="F351" s="187">
        <f t="shared" si="38"/>
        <v>100300</v>
      </c>
      <c r="G351" s="188">
        <v>0</v>
      </c>
      <c r="H351" s="186">
        <v>0</v>
      </c>
      <c r="I351" s="186">
        <v>0</v>
      </c>
      <c r="J351" s="189">
        <v>0</v>
      </c>
    </row>
    <row r="352" spans="1:10" ht="25.5">
      <c r="A352" s="28" t="s">
        <v>54</v>
      </c>
      <c r="B352" s="24" t="s">
        <v>5</v>
      </c>
      <c r="C352" s="24" t="s">
        <v>52</v>
      </c>
      <c r="D352" s="186">
        <v>3400000</v>
      </c>
      <c r="E352" s="186">
        <f t="shared" si="37"/>
        <v>3400000</v>
      </c>
      <c r="F352" s="187">
        <f t="shared" si="38"/>
        <v>3400000</v>
      </c>
      <c r="G352" s="188">
        <v>0</v>
      </c>
      <c r="H352" s="186">
        <v>0</v>
      </c>
      <c r="I352" s="186">
        <v>0</v>
      </c>
      <c r="J352" s="189">
        <v>0</v>
      </c>
    </row>
    <row r="353" spans="1:10" ht="38.25">
      <c r="A353" s="28" t="s">
        <v>55</v>
      </c>
      <c r="B353" s="24" t="s">
        <v>5</v>
      </c>
      <c r="C353" s="24" t="s">
        <v>52</v>
      </c>
      <c r="D353" s="186">
        <v>33700</v>
      </c>
      <c r="E353" s="186">
        <f t="shared" si="37"/>
        <v>33700</v>
      </c>
      <c r="F353" s="187">
        <f t="shared" si="38"/>
        <v>33700</v>
      </c>
      <c r="G353" s="188">
        <v>0</v>
      </c>
      <c r="H353" s="186">
        <v>0</v>
      </c>
      <c r="I353" s="186">
        <v>0</v>
      </c>
      <c r="J353" s="189">
        <v>0</v>
      </c>
    </row>
    <row r="354" spans="1:10" ht="42" customHeight="1">
      <c r="A354" s="28" t="s">
        <v>56</v>
      </c>
      <c r="B354" s="24" t="s">
        <v>5</v>
      </c>
      <c r="C354" s="24" t="s">
        <v>52</v>
      </c>
      <c r="D354" s="186">
        <v>12050</v>
      </c>
      <c r="E354" s="186">
        <f t="shared" si="37"/>
        <v>12050</v>
      </c>
      <c r="F354" s="187">
        <f t="shared" si="38"/>
        <v>12050</v>
      </c>
      <c r="G354" s="188">
        <v>0</v>
      </c>
      <c r="H354" s="186">
        <v>0</v>
      </c>
      <c r="I354" s="186">
        <v>0</v>
      </c>
      <c r="J354" s="189">
        <v>0</v>
      </c>
    </row>
    <row r="355" spans="1:10" ht="36.75" customHeight="1">
      <c r="A355" s="28" t="s">
        <v>153</v>
      </c>
      <c r="B355" s="24" t="s">
        <v>5</v>
      </c>
      <c r="C355" s="24" t="s">
        <v>52</v>
      </c>
      <c r="D355" s="186">
        <v>833200</v>
      </c>
      <c r="E355" s="186">
        <f t="shared" si="37"/>
        <v>833200</v>
      </c>
      <c r="F355" s="187">
        <f t="shared" si="38"/>
        <v>833200</v>
      </c>
      <c r="G355" s="188">
        <v>0</v>
      </c>
      <c r="H355" s="186">
        <v>0</v>
      </c>
      <c r="I355" s="186">
        <v>0</v>
      </c>
      <c r="J355" s="189">
        <v>0</v>
      </c>
    </row>
    <row r="356" spans="1:10" ht="49.5" customHeight="1">
      <c r="A356" s="28" t="s">
        <v>241</v>
      </c>
      <c r="B356" s="24" t="s">
        <v>5</v>
      </c>
      <c r="C356" s="24" t="s">
        <v>52</v>
      </c>
      <c r="D356" s="190">
        <v>240618</v>
      </c>
      <c r="E356" s="186">
        <f t="shared" si="37"/>
        <v>240618</v>
      </c>
      <c r="F356" s="187">
        <f t="shared" si="38"/>
        <v>240618</v>
      </c>
      <c r="G356" s="188">
        <v>0</v>
      </c>
      <c r="H356" s="186">
        <v>0</v>
      </c>
      <c r="I356" s="186">
        <v>0</v>
      </c>
      <c r="J356" s="189">
        <v>0</v>
      </c>
    </row>
    <row r="357" spans="1:10" ht="56.25" customHeight="1">
      <c r="A357" s="28" t="s">
        <v>242</v>
      </c>
      <c r="B357" s="24" t="s">
        <v>5</v>
      </c>
      <c r="C357" s="24" t="s">
        <v>52</v>
      </c>
      <c r="D357" s="190">
        <v>178624</v>
      </c>
      <c r="E357" s="186">
        <f t="shared" si="37"/>
        <v>178624</v>
      </c>
      <c r="F357" s="187">
        <f t="shared" si="38"/>
        <v>178624</v>
      </c>
      <c r="G357" s="188">
        <v>0</v>
      </c>
      <c r="H357" s="186">
        <v>0</v>
      </c>
      <c r="I357" s="186">
        <v>0</v>
      </c>
      <c r="J357" s="189">
        <v>0</v>
      </c>
    </row>
    <row r="358" spans="1:10" ht="51.75" customHeight="1">
      <c r="A358" s="240" t="s">
        <v>236</v>
      </c>
      <c r="B358" s="191" t="s">
        <v>5</v>
      </c>
      <c r="C358" s="191" t="s">
        <v>52</v>
      </c>
      <c r="D358" s="192">
        <v>401030</v>
      </c>
      <c r="E358" s="193">
        <f t="shared" si="37"/>
        <v>401030</v>
      </c>
      <c r="F358" s="194">
        <f t="shared" si="38"/>
        <v>401030</v>
      </c>
      <c r="G358" s="195">
        <v>0</v>
      </c>
      <c r="H358" s="193">
        <v>0</v>
      </c>
      <c r="I358" s="193">
        <v>0</v>
      </c>
      <c r="J358" s="189">
        <v>0</v>
      </c>
    </row>
    <row r="359" spans="1:10" ht="47.25" customHeight="1" thickBot="1">
      <c r="A359" s="235" t="s">
        <v>220</v>
      </c>
      <c r="B359" s="291" t="s">
        <v>5</v>
      </c>
      <c r="C359" s="291" t="s">
        <v>52</v>
      </c>
      <c r="D359" s="33">
        <v>669840</v>
      </c>
      <c r="E359" s="186">
        <f t="shared" si="37"/>
        <v>669840</v>
      </c>
      <c r="F359" s="187">
        <f t="shared" si="38"/>
        <v>669840</v>
      </c>
      <c r="G359" s="292">
        <v>0</v>
      </c>
      <c r="H359" s="293">
        <v>0</v>
      </c>
      <c r="I359" s="293">
        <v>0</v>
      </c>
      <c r="J359" s="294">
        <v>0</v>
      </c>
    </row>
    <row r="360" spans="1:10" ht="19.5" customHeight="1" thickBot="1">
      <c r="A360" s="451" t="s">
        <v>359</v>
      </c>
      <c r="B360" s="452"/>
      <c r="C360" s="453"/>
      <c r="D360" s="57">
        <f aca="true" t="shared" si="39" ref="D360:J360">SUM(D349:D359)</f>
        <v>6161162</v>
      </c>
      <c r="E360" s="57">
        <f t="shared" si="39"/>
        <v>6161162</v>
      </c>
      <c r="F360" s="57">
        <f t="shared" si="39"/>
        <v>6161162</v>
      </c>
      <c r="G360" s="57">
        <f t="shared" si="39"/>
        <v>0</v>
      </c>
      <c r="H360" s="57">
        <f t="shared" si="39"/>
        <v>0</v>
      </c>
      <c r="I360" s="57">
        <f t="shared" si="39"/>
        <v>0</v>
      </c>
      <c r="J360" s="241">
        <f t="shared" si="39"/>
        <v>0</v>
      </c>
    </row>
    <row r="361" spans="1:10" ht="19.5" customHeight="1" thickBot="1">
      <c r="A361" s="454" t="s">
        <v>57</v>
      </c>
      <c r="B361" s="455"/>
      <c r="C361" s="455"/>
      <c r="D361" s="58">
        <v>259373</v>
      </c>
      <c r="E361" s="58">
        <v>259373</v>
      </c>
      <c r="F361" s="58">
        <v>259373</v>
      </c>
      <c r="G361" s="59">
        <v>0</v>
      </c>
      <c r="H361" s="60">
        <v>0</v>
      </c>
      <c r="I361" s="60">
        <v>0</v>
      </c>
      <c r="J361" s="61">
        <v>0</v>
      </c>
    </row>
    <row r="362" spans="1:10" ht="19.5" customHeight="1" thickBot="1">
      <c r="A362" s="429" t="s">
        <v>58</v>
      </c>
      <c r="B362" s="430"/>
      <c r="C362" s="430"/>
      <c r="D362" s="62">
        <f>D360+D361</f>
        <v>6420535</v>
      </c>
      <c r="E362" s="62">
        <f aca="true" t="shared" si="40" ref="E362:J362">E360+E361</f>
        <v>6420535</v>
      </c>
      <c r="F362" s="62">
        <f t="shared" si="40"/>
        <v>6420535</v>
      </c>
      <c r="G362" s="62">
        <f t="shared" si="40"/>
        <v>0</v>
      </c>
      <c r="H362" s="62">
        <f t="shared" si="40"/>
        <v>0</v>
      </c>
      <c r="I362" s="62">
        <f t="shared" si="40"/>
        <v>0</v>
      </c>
      <c r="J362" s="63">
        <f t="shared" si="40"/>
        <v>0</v>
      </c>
    </row>
    <row r="363" spans="1:10" ht="33.75" customHeight="1" thickBot="1">
      <c r="A363" s="426" t="s">
        <v>59</v>
      </c>
      <c r="B363" s="427"/>
      <c r="C363" s="427"/>
      <c r="D363" s="427"/>
      <c r="E363" s="427"/>
      <c r="F363" s="427"/>
      <c r="G363" s="427"/>
      <c r="H363" s="427"/>
      <c r="I363" s="427"/>
      <c r="J363" s="428"/>
    </row>
    <row r="364" spans="1:10" ht="25.5">
      <c r="A364" s="28" t="s">
        <v>61</v>
      </c>
      <c r="B364" s="24" t="s">
        <v>5</v>
      </c>
      <c r="C364" s="24" t="s">
        <v>60</v>
      </c>
      <c r="D364" s="148">
        <v>1742700</v>
      </c>
      <c r="E364" s="148">
        <f aca="true" t="shared" si="41" ref="E364:E375">D364</f>
        <v>1742700</v>
      </c>
      <c r="F364" s="196">
        <f aca="true" t="shared" si="42" ref="F364:F375">D364+G364+H364+I364+J364</f>
        <v>1742700</v>
      </c>
      <c r="G364" s="190">
        <v>0</v>
      </c>
      <c r="H364" s="186">
        <v>0</v>
      </c>
      <c r="I364" s="186">
        <v>0</v>
      </c>
      <c r="J364" s="189">
        <v>0</v>
      </c>
    </row>
    <row r="365" spans="1:10" ht="40.5" customHeight="1">
      <c r="A365" s="28" t="s">
        <v>62</v>
      </c>
      <c r="B365" s="24" t="s">
        <v>5</v>
      </c>
      <c r="C365" s="24" t="s">
        <v>60</v>
      </c>
      <c r="D365" s="148">
        <v>47600</v>
      </c>
      <c r="E365" s="148">
        <f t="shared" si="41"/>
        <v>47600</v>
      </c>
      <c r="F365" s="196">
        <f t="shared" si="42"/>
        <v>47600</v>
      </c>
      <c r="G365" s="190">
        <v>0</v>
      </c>
      <c r="H365" s="186">
        <v>0</v>
      </c>
      <c r="I365" s="186">
        <v>0</v>
      </c>
      <c r="J365" s="189">
        <v>0</v>
      </c>
    </row>
    <row r="366" spans="1:10" ht="43.5" customHeight="1">
      <c r="A366" s="28" t="s">
        <v>63</v>
      </c>
      <c r="B366" s="24" t="s">
        <v>5</v>
      </c>
      <c r="C366" s="24" t="s">
        <v>60</v>
      </c>
      <c r="D366" s="148">
        <v>33100</v>
      </c>
      <c r="E366" s="148">
        <f t="shared" si="41"/>
        <v>33100</v>
      </c>
      <c r="F366" s="196">
        <f t="shared" si="42"/>
        <v>33100</v>
      </c>
      <c r="G366" s="190">
        <v>0</v>
      </c>
      <c r="H366" s="186">
        <v>0</v>
      </c>
      <c r="I366" s="186">
        <v>0</v>
      </c>
      <c r="J366" s="189">
        <v>0</v>
      </c>
    </row>
    <row r="367" spans="1:10" ht="38.25">
      <c r="A367" s="28" t="s">
        <v>116</v>
      </c>
      <c r="B367" s="24" t="s">
        <v>5</v>
      </c>
      <c r="C367" s="24" t="s">
        <v>60</v>
      </c>
      <c r="D367" s="148">
        <v>500000</v>
      </c>
      <c r="E367" s="148">
        <f t="shared" si="41"/>
        <v>500000</v>
      </c>
      <c r="F367" s="196">
        <f t="shared" si="42"/>
        <v>8333700</v>
      </c>
      <c r="G367" s="190">
        <v>7833700</v>
      </c>
      <c r="H367" s="186">
        <v>0</v>
      </c>
      <c r="I367" s="186">
        <v>0</v>
      </c>
      <c r="J367" s="189">
        <v>0</v>
      </c>
    </row>
    <row r="368" spans="1:10" ht="46.5" customHeight="1">
      <c r="A368" s="28" t="s">
        <v>117</v>
      </c>
      <c r="B368" s="24" t="s">
        <v>5</v>
      </c>
      <c r="C368" s="24" t="s">
        <v>60</v>
      </c>
      <c r="D368" s="148">
        <v>9000</v>
      </c>
      <c r="E368" s="148">
        <f t="shared" si="41"/>
        <v>9000</v>
      </c>
      <c r="F368" s="196">
        <f t="shared" si="42"/>
        <v>118800</v>
      </c>
      <c r="G368" s="190">
        <v>109800</v>
      </c>
      <c r="H368" s="186">
        <v>0</v>
      </c>
      <c r="I368" s="186">
        <v>0</v>
      </c>
      <c r="J368" s="189">
        <v>0</v>
      </c>
    </row>
    <row r="369" spans="1:10" ht="51">
      <c r="A369" s="28" t="s">
        <v>219</v>
      </c>
      <c r="B369" s="24" t="s">
        <v>5</v>
      </c>
      <c r="C369" s="24" t="s">
        <v>60</v>
      </c>
      <c r="D369" s="148">
        <v>3000</v>
      </c>
      <c r="E369" s="148">
        <f t="shared" si="41"/>
        <v>3000</v>
      </c>
      <c r="F369" s="196">
        <f t="shared" si="42"/>
        <v>26800</v>
      </c>
      <c r="G369" s="190">
        <v>23800</v>
      </c>
      <c r="H369" s="186">
        <v>0</v>
      </c>
      <c r="I369" s="186">
        <v>0</v>
      </c>
      <c r="J369" s="189">
        <v>0</v>
      </c>
    </row>
    <row r="370" spans="1:10" ht="30" customHeight="1">
      <c r="A370" s="28" t="s">
        <v>64</v>
      </c>
      <c r="B370" s="24" t="s">
        <v>5</v>
      </c>
      <c r="C370" s="24" t="s">
        <v>60</v>
      </c>
      <c r="D370" s="161">
        <v>3200000</v>
      </c>
      <c r="E370" s="148">
        <f t="shared" si="41"/>
        <v>3200000</v>
      </c>
      <c r="F370" s="196">
        <f t="shared" si="42"/>
        <v>3200000</v>
      </c>
      <c r="G370" s="161">
        <v>0</v>
      </c>
      <c r="H370" s="148">
        <v>0</v>
      </c>
      <c r="I370" s="148">
        <v>0</v>
      </c>
      <c r="J370" s="162">
        <v>0</v>
      </c>
    </row>
    <row r="371" spans="1:12" ht="28.5" customHeight="1">
      <c r="A371" s="28" t="s">
        <v>65</v>
      </c>
      <c r="B371" s="24" t="s">
        <v>5</v>
      </c>
      <c r="C371" s="24" t="s">
        <v>60</v>
      </c>
      <c r="D371" s="148">
        <v>81600</v>
      </c>
      <c r="E371" s="148">
        <f t="shared" si="41"/>
        <v>81600</v>
      </c>
      <c r="F371" s="196">
        <f t="shared" si="42"/>
        <v>81600</v>
      </c>
      <c r="G371" s="161">
        <v>0</v>
      </c>
      <c r="H371" s="148">
        <v>0</v>
      </c>
      <c r="I371" s="148">
        <v>0</v>
      </c>
      <c r="J371" s="162">
        <v>0</v>
      </c>
      <c r="L371" s="13"/>
    </row>
    <row r="372" spans="1:10" ht="38.25">
      <c r="A372" s="28" t="s">
        <v>66</v>
      </c>
      <c r="B372" s="24" t="s">
        <v>5</v>
      </c>
      <c r="C372" s="24" t="s">
        <v>60</v>
      </c>
      <c r="D372" s="148">
        <v>12000</v>
      </c>
      <c r="E372" s="148">
        <f t="shared" si="41"/>
        <v>12000</v>
      </c>
      <c r="F372" s="196">
        <f t="shared" si="42"/>
        <v>12000</v>
      </c>
      <c r="G372" s="161">
        <v>0</v>
      </c>
      <c r="H372" s="148">
        <v>0</v>
      </c>
      <c r="I372" s="148">
        <v>0</v>
      </c>
      <c r="J372" s="162">
        <v>0</v>
      </c>
    </row>
    <row r="373" spans="1:10" ht="25.5">
      <c r="A373" s="28" t="s">
        <v>122</v>
      </c>
      <c r="B373" s="24" t="s">
        <v>5</v>
      </c>
      <c r="C373" s="24" t="s">
        <v>60</v>
      </c>
      <c r="D373" s="148">
        <v>5630000</v>
      </c>
      <c r="E373" s="148">
        <f t="shared" si="41"/>
        <v>5630000</v>
      </c>
      <c r="F373" s="196">
        <f t="shared" si="42"/>
        <v>5630000</v>
      </c>
      <c r="G373" s="161">
        <v>0</v>
      </c>
      <c r="H373" s="148">
        <v>0</v>
      </c>
      <c r="I373" s="148">
        <v>0</v>
      </c>
      <c r="J373" s="162">
        <v>0</v>
      </c>
    </row>
    <row r="374" spans="1:10" ht="38.25">
      <c r="A374" s="28" t="s">
        <v>124</v>
      </c>
      <c r="B374" s="24" t="s">
        <v>5</v>
      </c>
      <c r="C374" s="24" t="s">
        <v>60</v>
      </c>
      <c r="D374" s="148">
        <v>136000</v>
      </c>
      <c r="E374" s="148">
        <f t="shared" si="41"/>
        <v>136000</v>
      </c>
      <c r="F374" s="196">
        <f t="shared" si="42"/>
        <v>136000</v>
      </c>
      <c r="G374" s="161">
        <v>0</v>
      </c>
      <c r="H374" s="148">
        <v>0</v>
      </c>
      <c r="I374" s="148">
        <v>0</v>
      </c>
      <c r="J374" s="162">
        <v>0</v>
      </c>
    </row>
    <row r="375" spans="1:10" ht="39" thickBot="1">
      <c r="A375" s="28" t="s">
        <v>123</v>
      </c>
      <c r="B375" s="24" t="s">
        <v>5</v>
      </c>
      <c r="C375" s="24" t="s">
        <v>60</v>
      </c>
      <c r="D375" s="148">
        <v>38000</v>
      </c>
      <c r="E375" s="148">
        <f t="shared" si="41"/>
        <v>38000</v>
      </c>
      <c r="F375" s="196">
        <f t="shared" si="42"/>
        <v>38000</v>
      </c>
      <c r="G375" s="161">
        <v>0</v>
      </c>
      <c r="H375" s="148">
        <v>0</v>
      </c>
      <c r="I375" s="148">
        <v>0</v>
      </c>
      <c r="J375" s="162">
        <v>0</v>
      </c>
    </row>
    <row r="376" spans="1:10" ht="19.5" customHeight="1" thickBot="1">
      <c r="A376" s="437" t="s">
        <v>360</v>
      </c>
      <c r="B376" s="438"/>
      <c r="C376" s="438"/>
      <c r="D376" s="64">
        <f aca="true" t="shared" si="43" ref="D376:J376">SUM(D364:D375)</f>
        <v>11433000</v>
      </c>
      <c r="E376" s="64">
        <f t="shared" si="43"/>
        <v>11433000</v>
      </c>
      <c r="F376" s="64">
        <f t="shared" si="43"/>
        <v>19400300</v>
      </c>
      <c r="G376" s="65">
        <f t="shared" si="43"/>
        <v>7967300</v>
      </c>
      <c r="H376" s="65">
        <f t="shared" si="43"/>
        <v>0</v>
      </c>
      <c r="I376" s="65">
        <f t="shared" si="43"/>
        <v>0</v>
      </c>
      <c r="J376" s="66">
        <f t="shared" si="43"/>
        <v>0</v>
      </c>
    </row>
    <row r="377" spans="1:10" ht="19.5" customHeight="1">
      <c r="A377" s="410" t="s">
        <v>67</v>
      </c>
      <c r="B377" s="411"/>
      <c r="C377" s="411"/>
      <c r="D377" s="67">
        <v>164800</v>
      </c>
      <c r="E377" s="67">
        <v>164800</v>
      </c>
      <c r="F377" s="67">
        <v>164800</v>
      </c>
      <c r="G377" s="67"/>
      <c r="H377" s="67"/>
      <c r="I377" s="67"/>
      <c r="J377" s="68"/>
    </row>
    <row r="378" spans="1:10" ht="19.5" customHeight="1">
      <c r="A378" s="380" t="s">
        <v>68</v>
      </c>
      <c r="B378" s="381"/>
      <c r="C378" s="381"/>
      <c r="D378" s="69">
        <f>D376+D377</f>
        <v>11597800</v>
      </c>
      <c r="E378" s="69">
        <f aca="true" t="shared" si="44" ref="E378:J378">E376+E377</f>
        <v>11597800</v>
      </c>
      <c r="F378" s="69">
        <f t="shared" si="44"/>
        <v>19565100</v>
      </c>
      <c r="G378" s="69">
        <f t="shared" si="44"/>
        <v>7967300</v>
      </c>
      <c r="H378" s="69">
        <f t="shared" si="44"/>
        <v>0</v>
      </c>
      <c r="I378" s="69">
        <f t="shared" si="44"/>
        <v>0</v>
      </c>
      <c r="J378" s="70">
        <f t="shared" si="44"/>
        <v>0</v>
      </c>
    </row>
    <row r="379" spans="1:10" ht="19.5" customHeight="1">
      <c r="A379" s="417" t="s">
        <v>69</v>
      </c>
      <c r="B379" s="418"/>
      <c r="C379" s="418"/>
      <c r="D379" s="418"/>
      <c r="E379" s="418"/>
      <c r="F379" s="418"/>
      <c r="G379" s="418"/>
      <c r="H379" s="418"/>
      <c r="I379" s="418"/>
      <c r="J379" s="419"/>
    </row>
    <row r="380" spans="1:10" ht="19.5" customHeight="1">
      <c r="A380" s="242" t="s">
        <v>385</v>
      </c>
      <c r="B380" s="24" t="s">
        <v>5</v>
      </c>
      <c r="C380" s="24" t="s">
        <v>70</v>
      </c>
      <c r="D380" s="103">
        <v>10000</v>
      </c>
      <c r="E380" s="103">
        <f>D380</f>
        <v>10000</v>
      </c>
      <c r="F380" s="209">
        <f>E380+G380+H380+I380+J380</f>
        <v>10000</v>
      </c>
      <c r="G380" s="104">
        <v>0</v>
      </c>
      <c r="H380" s="103">
        <v>0</v>
      </c>
      <c r="I380" s="103">
        <v>0</v>
      </c>
      <c r="J380" s="105">
        <v>0</v>
      </c>
    </row>
    <row r="381" spans="1:10" ht="19.5" customHeight="1">
      <c r="A381" s="420" t="s">
        <v>71</v>
      </c>
      <c r="B381" s="421"/>
      <c r="C381" s="422"/>
      <c r="D381" s="71">
        <f aca="true" t="shared" si="45" ref="D381:J381">SUM(D380:D380)</f>
        <v>10000</v>
      </c>
      <c r="E381" s="71">
        <f t="shared" si="45"/>
        <v>10000</v>
      </c>
      <c r="F381" s="71">
        <f t="shared" si="45"/>
        <v>10000</v>
      </c>
      <c r="G381" s="71">
        <f t="shared" si="45"/>
        <v>0</v>
      </c>
      <c r="H381" s="71">
        <f t="shared" si="45"/>
        <v>0</v>
      </c>
      <c r="I381" s="71">
        <f t="shared" si="45"/>
        <v>0</v>
      </c>
      <c r="J381" s="72">
        <f t="shared" si="45"/>
        <v>0</v>
      </c>
    </row>
    <row r="382" spans="1:10" ht="19.5" customHeight="1">
      <c r="A382" s="423" t="s">
        <v>72</v>
      </c>
      <c r="B382" s="424"/>
      <c r="C382" s="425"/>
      <c r="D382" s="73">
        <v>3500</v>
      </c>
      <c r="E382" s="73">
        <v>3500</v>
      </c>
      <c r="F382" s="73">
        <v>3500</v>
      </c>
      <c r="G382" s="73"/>
      <c r="H382" s="73"/>
      <c r="I382" s="73"/>
      <c r="J382" s="243"/>
    </row>
    <row r="383" spans="1:10" ht="19.5" customHeight="1" thickBot="1">
      <c r="A383" s="380" t="s">
        <v>73</v>
      </c>
      <c r="B383" s="381"/>
      <c r="C383" s="381"/>
      <c r="D383" s="69">
        <f>D382+D381</f>
        <v>13500</v>
      </c>
      <c r="E383" s="69">
        <f aca="true" t="shared" si="46" ref="E383:J383">E382+E381</f>
        <v>13500</v>
      </c>
      <c r="F383" s="69">
        <f t="shared" si="46"/>
        <v>13500</v>
      </c>
      <c r="G383" s="69">
        <f t="shared" si="46"/>
        <v>0</v>
      </c>
      <c r="H383" s="69">
        <f t="shared" si="46"/>
        <v>0</v>
      </c>
      <c r="I383" s="69">
        <f t="shared" si="46"/>
        <v>0</v>
      </c>
      <c r="J383" s="70">
        <f t="shared" si="46"/>
        <v>0</v>
      </c>
    </row>
    <row r="384" spans="1:10" ht="19.5" customHeight="1" thickBot="1">
      <c r="A384" s="426" t="s">
        <v>74</v>
      </c>
      <c r="B384" s="427"/>
      <c r="C384" s="427"/>
      <c r="D384" s="427"/>
      <c r="E384" s="427"/>
      <c r="F384" s="427"/>
      <c r="G384" s="427"/>
      <c r="H384" s="427"/>
      <c r="I384" s="427"/>
      <c r="J384" s="428"/>
    </row>
    <row r="385" spans="1:10" ht="14.25">
      <c r="A385" s="28" t="s">
        <v>76</v>
      </c>
      <c r="B385" s="24" t="s">
        <v>5</v>
      </c>
      <c r="C385" s="24" t="s">
        <v>75</v>
      </c>
      <c r="D385" s="148">
        <v>1028600</v>
      </c>
      <c r="E385" s="148">
        <f aca="true" t="shared" si="47" ref="E385:E401">D385</f>
        <v>1028600</v>
      </c>
      <c r="F385" s="196">
        <f aca="true" t="shared" si="48" ref="F385:F401">D385+G385+H385+I385+J385</f>
        <v>1028600</v>
      </c>
      <c r="G385" s="161">
        <v>0</v>
      </c>
      <c r="H385" s="148">
        <v>0</v>
      </c>
      <c r="I385" s="148">
        <v>0</v>
      </c>
      <c r="J385" s="162">
        <v>0</v>
      </c>
    </row>
    <row r="386" spans="1:10" ht="14.25">
      <c r="A386" s="28" t="s">
        <v>77</v>
      </c>
      <c r="B386" s="24" t="s">
        <v>5</v>
      </c>
      <c r="C386" s="24" t="s">
        <v>75</v>
      </c>
      <c r="D386" s="148">
        <v>473300</v>
      </c>
      <c r="E386" s="148">
        <f t="shared" si="47"/>
        <v>473300</v>
      </c>
      <c r="F386" s="196">
        <f t="shared" si="48"/>
        <v>473300</v>
      </c>
      <c r="G386" s="161">
        <v>0</v>
      </c>
      <c r="H386" s="148">
        <v>0</v>
      </c>
      <c r="I386" s="148">
        <v>0</v>
      </c>
      <c r="J386" s="162">
        <v>0</v>
      </c>
    </row>
    <row r="387" spans="1:10" ht="14.25">
      <c r="A387" s="28" t="s">
        <v>78</v>
      </c>
      <c r="B387" s="24" t="s">
        <v>5</v>
      </c>
      <c r="C387" s="24" t="s">
        <v>75</v>
      </c>
      <c r="D387" s="148">
        <v>1586200</v>
      </c>
      <c r="E387" s="148">
        <f t="shared" si="47"/>
        <v>1586200</v>
      </c>
      <c r="F387" s="196">
        <f t="shared" si="48"/>
        <v>1586200</v>
      </c>
      <c r="G387" s="161">
        <v>0</v>
      </c>
      <c r="H387" s="148">
        <v>0</v>
      </c>
      <c r="I387" s="148">
        <v>0</v>
      </c>
      <c r="J387" s="162">
        <v>0</v>
      </c>
    </row>
    <row r="388" spans="1:10" ht="14.25">
      <c r="A388" s="28" t="s">
        <v>79</v>
      </c>
      <c r="B388" s="24" t="s">
        <v>5</v>
      </c>
      <c r="C388" s="24" t="s">
        <v>75</v>
      </c>
      <c r="D388" s="148">
        <v>2100000</v>
      </c>
      <c r="E388" s="148">
        <f t="shared" si="47"/>
        <v>2100000</v>
      </c>
      <c r="F388" s="196">
        <f t="shared" si="48"/>
        <v>2100000</v>
      </c>
      <c r="G388" s="161">
        <v>0</v>
      </c>
      <c r="H388" s="148">
        <v>0</v>
      </c>
      <c r="I388" s="148">
        <v>0</v>
      </c>
      <c r="J388" s="162">
        <v>0</v>
      </c>
    </row>
    <row r="389" spans="1:10" ht="14.25">
      <c r="A389" s="28" t="s">
        <v>264</v>
      </c>
      <c r="B389" s="24" t="s">
        <v>5</v>
      </c>
      <c r="C389" s="24" t="s">
        <v>75</v>
      </c>
      <c r="D389" s="148">
        <v>300000</v>
      </c>
      <c r="E389" s="148">
        <f t="shared" si="47"/>
        <v>300000</v>
      </c>
      <c r="F389" s="196">
        <f t="shared" si="48"/>
        <v>300000</v>
      </c>
      <c r="G389" s="161">
        <v>0</v>
      </c>
      <c r="H389" s="148">
        <v>0</v>
      </c>
      <c r="I389" s="148">
        <v>0</v>
      </c>
      <c r="J389" s="162">
        <v>0</v>
      </c>
    </row>
    <row r="390" spans="1:10" ht="25.5">
      <c r="A390" s="197" t="s">
        <v>80</v>
      </c>
      <c r="B390" s="24" t="s">
        <v>5</v>
      </c>
      <c r="C390" s="24" t="s">
        <v>75</v>
      </c>
      <c r="D390" s="198">
        <v>13900</v>
      </c>
      <c r="E390" s="148">
        <f t="shared" si="47"/>
        <v>13900</v>
      </c>
      <c r="F390" s="196">
        <f t="shared" si="48"/>
        <v>13900</v>
      </c>
      <c r="G390" s="199">
        <v>0</v>
      </c>
      <c r="H390" s="198">
        <v>0</v>
      </c>
      <c r="I390" s="198">
        <v>0</v>
      </c>
      <c r="J390" s="200">
        <v>0</v>
      </c>
    </row>
    <row r="391" spans="1:10" ht="25.5">
      <c r="A391" s="197" t="s">
        <v>81</v>
      </c>
      <c r="B391" s="24" t="s">
        <v>5</v>
      </c>
      <c r="C391" s="24" t="s">
        <v>75</v>
      </c>
      <c r="D391" s="198">
        <v>5400</v>
      </c>
      <c r="E391" s="148">
        <f t="shared" si="47"/>
        <v>5400</v>
      </c>
      <c r="F391" s="196">
        <f t="shared" si="48"/>
        <v>5400</v>
      </c>
      <c r="G391" s="199">
        <v>0</v>
      </c>
      <c r="H391" s="198">
        <v>0</v>
      </c>
      <c r="I391" s="198">
        <v>0</v>
      </c>
      <c r="J391" s="200">
        <v>0</v>
      </c>
    </row>
    <row r="392" spans="1:10" ht="38.25" customHeight="1">
      <c r="A392" s="197" t="s">
        <v>82</v>
      </c>
      <c r="B392" s="24" t="s">
        <v>5</v>
      </c>
      <c r="C392" s="24" t="s">
        <v>75</v>
      </c>
      <c r="D392" s="198">
        <v>12400</v>
      </c>
      <c r="E392" s="148">
        <f t="shared" si="47"/>
        <v>12400</v>
      </c>
      <c r="F392" s="196">
        <f t="shared" si="48"/>
        <v>12400</v>
      </c>
      <c r="G392" s="199">
        <v>0</v>
      </c>
      <c r="H392" s="198">
        <v>0</v>
      </c>
      <c r="I392" s="198">
        <v>0</v>
      </c>
      <c r="J392" s="200">
        <v>0</v>
      </c>
    </row>
    <row r="393" spans="1:10" ht="25.5">
      <c r="A393" s="197" t="s">
        <v>86</v>
      </c>
      <c r="B393" s="24" t="s">
        <v>5</v>
      </c>
      <c r="C393" s="24" t="s">
        <v>75</v>
      </c>
      <c r="D393" s="198">
        <v>8600</v>
      </c>
      <c r="E393" s="148">
        <f t="shared" si="47"/>
        <v>8600</v>
      </c>
      <c r="F393" s="196">
        <f t="shared" si="48"/>
        <v>8600</v>
      </c>
      <c r="G393" s="199">
        <v>0</v>
      </c>
      <c r="H393" s="198">
        <v>0</v>
      </c>
      <c r="I393" s="198">
        <v>0</v>
      </c>
      <c r="J393" s="200">
        <v>0</v>
      </c>
    </row>
    <row r="394" spans="1:10" ht="25.5">
      <c r="A394" s="197" t="s">
        <v>341</v>
      </c>
      <c r="B394" s="24" t="s">
        <v>5</v>
      </c>
      <c r="C394" s="24" t="s">
        <v>75</v>
      </c>
      <c r="D394" s="198">
        <v>867600</v>
      </c>
      <c r="E394" s="148">
        <f t="shared" si="47"/>
        <v>867600</v>
      </c>
      <c r="F394" s="196">
        <f t="shared" si="48"/>
        <v>867600</v>
      </c>
      <c r="G394" s="199">
        <v>0</v>
      </c>
      <c r="H394" s="198">
        <v>0</v>
      </c>
      <c r="I394" s="198">
        <v>0</v>
      </c>
      <c r="J394" s="200">
        <v>0</v>
      </c>
    </row>
    <row r="395" spans="1:10" ht="25.5">
      <c r="A395" s="197" t="s">
        <v>83</v>
      </c>
      <c r="B395" s="24" t="s">
        <v>5</v>
      </c>
      <c r="C395" s="24" t="s">
        <v>75</v>
      </c>
      <c r="D395" s="198">
        <v>25413000</v>
      </c>
      <c r="E395" s="148">
        <f t="shared" si="47"/>
        <v>25413000</v>
      </c>
      <c r="F395" s="196">
        <f t="shared" si="48"/>
        <v>29318621</v>
      </c>
      <c r="G395" s="199">
        <v>3905621</v>
      </c>
      <c r="H395" s="198">
        <v>0</v>
      </c>
      <c r="I395" s="198">
        <v>0</v>
      </c>
      <c r="J395" s="200">
        <v>0</v>
      </c>
    </row>
    <row r="396" spans="1:10" ht="38.25">
      <c r="A396" s="197" t="s">
        <v>84</v>
      </c>
      <c r="B396" s="24" t="s">
        <v>5</v>
      </c>
      <c r="C396" s="24" t="s">
        <v>75</v>
      </c>
      <c r="D396" s="198">
        <v>132000</v>
      </c>
      <c r="E396" s="148">
        <f t="shared" si="47"/>
        <v>132000</v>
      </c>
      <c r="F396" s="196">
        <f t="shared" si="48"/>
        <v>132000</v>
      </c>
      <c r="G396" s="199">
        <v>0</v>
      </c>
      <c r="H396" s="198">
        <v>0</v>
      </c>
      <c r="I396" s="198">
        <v>0</v>
      </c>
      <c r="J396" s="200">
        <v>0</v>
      </c>
    </row>
    <row r="397" spans="1:10" ht="38.25">
      <c r="A397" s="197" t="s">
        <v>85</v>
      </c>
      <c r="B397" s="24" t="s">
        <v>5</v>
      </c>
      <c r="C397" s="24" t="s">
        <v>75</v>
      </c>
      <c r="D397" s="198">
        <v>80000</v>
      </c>
      <c r="E397" s="148">
        <f t="shared" si="47"/>
        <v>80000</v>
      </c>
      <c r="F397" s="196">
        <f t="shared" si="48"/>
        <v>80000</v>
      </c>
      <c r="G397" s="199">
        <v>0</v>
      </c>
      <c r="H397" s="198">
        <v>0</v>
      </c>
      <c r="I397" s="198">
        <v>0</v>
      </c>
      <c r="J397" s="200">
        <v>0</v>
      </c>
    </row>
    <row r="398" spans="1:10" ht="14.25">
      <c r="A398" s="154" t="s">
        <v>502</v>
      </c>
      <c r="B398" s="149" t="s">
        <v>109</v>
      </c>
      <c r="C398" s="133" t="s">
        <v>75</v>
      </c>
      <c r="D398" s="16">
        <v>500</v>
      </c>
      <c r="E398" s="157">
        <f t="shared" si="47"/>
        <v>500</v>
      </c>
      <c r="F398" s="166">
        <f t="shared" si="48"/>
        <v>500</v>
      </c>
      <c r="G398" s="168">
        <v>0</v>
      </c>
      <c r="H398" s="16">
        <v>0</v>
      </c>
      <c r="I398" s="16">
        <v>0</v>
      </c>
      <c r="J398" s="295">
        <v>0</v>
      </c>
    </row>
    <row r="399" spans="1:10" ht="14.25">
      <c r="A399" s="28" t="s">
        <v>503</v>
      </c>
      <c r="B399" s="149" t="s">
        <v>5</v>
      </c>
      <c r="C399" s="133" t="s">
        <v>75</v>
      </c>
      <c r="D399" s="16">
        <v>2400</v>
      </c>
      <c r="E399" s="157">
        <f t="shared" si="47"/>
        <v>2400</v>
      </c>
      <c r="F399" s="166">
        <f t="shared" si="48"/>
        <v>2400</v>
      </c>
      <c r="G399" s="161">
        <v>0</v>
      </c>
      <c r="H399" s="16">
        <v>0</v>
      </c>
      <c r="I399" s="16">
        <v>0</v>
      </c>
      <c r="J399" s="295">
        <v>0</v>
      </c>
    </row>
    <row r="400" spans="1:10" ht="25.5">
      <c r="A400" s="197" t="s">
        <v>87</v>
      </c>
      <c r="B400" s="24" t="s">
        <v>5</v>
      </c>
      <c r="C400" s="24" t="s">
        <v>75</v>
      </c>
      <c r="D400" s="198">
        <v>4752</v>
      </c>
      <c r="E400" s="148">
        <f t="shared" si="47"/>
        <v>4752</v>
      </c>
      <c r="F400" s="196">
        <f t="shared" si="48"/>
        <v>4752</v>
      </c>
      <c r="G400" s="199">
        <v>0</v>
      </c>
      <c r="H400" s="198">
        <v>0</v>
      </c>
      <c r="I400" s="198">
        <v>0</v>
      </c>
      <c r="J400" s="200">
        <v>0</v>
      </c>
    </row>
    <row r="401" spans="1:11" ht="24.75" customHeight="1">
      <c r="A401" s="201" t="s">
        <v>88</v>
      </c>
      <c r="B401" s="24" t="s">
        <v>5</v>
      </c>
      <c r="C401" s="24" t="s">
        <v>75</v>
      </c>
      <c r="D401" s="148">
        <v>9000</v>
      </c>
      <c r="E401" s="148">
        <f t="shared" si="47"/>
        <v>9000</v>
      </c>
      <c r="F401" s="196">
        <f t="shared" si="48"/>
        <v>9000</v>
      </c>
      <c r="G401" s="161">
        <v>0</v>
      </c>
      <c r="H401" s="148">
        <v>0</v>
      </c>
      <c r="I401" s="148">
        <v>0</v>
      </c>
      <c r="J401" s="162">
        <v>0</v>
      </c>
      <c r="K401" s="13"/>
    </row>
    <row r="402" spans="1:10" ht="19.5" customHeight="1" thickBot="1">
      <c r="A402" s="407" t="s">
        <v>361</v>
      </c>
      <c r="B402" s="408"/>
      <c r="C402" s="409"/>
      <c r="D402" s="74">
        <f aca="true" t="shared" si="49" ref="D402:J402">SUM(D385:D401)</f>
        <v>32037652</v>
      </c>
      <c r="E402" s="64">
        <f t="shared" si="49"/>
        <v>32037652</v>
      </c>
      <c r="F402" s="64">
        <f t="shared" si="49"/>
        <v>35943273</v>
      </c>
      <c r="G402" s="64">
        <f t="shared" si="49"/>
        <v>3905621</v>
      </c>
      <c r="H402" s="64">
        <f t="shared" si="49"/>
        <v>0</v>
      </c>
      <c r="I402" s="64">
        <f t="shared" si="49"/>
        <v>0</v>
      </c>
      <c r="J402" s="75">
        <f t="shared" si="49"/>
        <v>0</v>
      </c>
    </row>
    <row r="403" spans="1:10" ht="19.5" customHeight="1">
      <c r="A403" s="410" t="s">
        <v>89</v>
      </c>
      <c r="B403" s="411"/>
      <c r="C403" s="411"/>
      <c r="D403" s="67">
        <v>107400</v>
      </c>
      <c r="E403" s="67">
        <v>107400</v>
      </c>
      <c r="F403" s="67">
        <v>107400</v>
      </c>
      <c r="G403" s="67"/>
      <c r="H403" s="67"/>
      <c r="I403" s="67"/>
      <c r="J403" s="68"/>
    </row>
    <row r="404" spans="1:10" ht="19.5" customHeight="1" thickBot="1">
      <c r="A404" s="434" t="s">
        <v>90</v>
      </c>
      <c r="B404" s="435"/>
      <c r="C404" s="436"/>
      <c r="D404" s="69">
        <f>D402+D403</f>
        <v>32145052</v>
      </c>
      <c r="E404" s="69">
        <f aca="true" t="shared" si="50" ref="E404:J404">E402+E403</f>
        <v>32145052</v>
      </c>
      <c r="F404" s="69">
        <f t="shared" si="50"/>
        <v>36050673</v>
      </c>
      <c r="G404" s="69">
        <f t="shared" si="50"/>
        <v>3905621</v>
      </c>
      <c r="H404" s="69">
        <f t="shared" si="50"/>
        <v>0</v>
      </c>
      <c r="I404" s="69">
        <f t="shared" si="50"/>
        <v>0</v>
      </c>
      <c r="J404" s="70">
        <f t="shared" si="50"/>
        <v>0</v>
      </c>
    </row>
    <row r="405" spans="1:10" ht="19.5" customHeight="1" thickBot="1">
      <c r="A405" s="479" t="s">
        <v>455</v>
      </c>
      <c r="B405" s="480"/>
      <c r="C405" s="480"/>
      <c r="D405" s="480"/>
      <c r="E405" s="480"/>
      <c r="F405" s="480"/>
      <c r="G405" s="480"/>
      <c r="H405" s="480"/>
      <c r="I405" s="480"/>
      <c r="J405" s="481"/>
    </row>
    <row r="406" spans="1:10" ht="37.5" customHeight="1">
      <c r="A406" s="349" t="s">
        <v>456</v>
      </c>
      <c r="B406" s="175" t="s">
        <v>5</v>
      </c>
      <c r="C406" s="176" t="s">
        <v>508</v>
      </c>
      <c r="D406" s="173">
        <v>17900</v>
      </c>
      <c r="E406" s="171">
        <f>D406</f>
        <v>17900</v>
      </c>
      <c r="F406" s="350">
        <f>D406+G406+H406+I406+J406</f>
        <v>17900</v>
      </c>
      <c r="G406" s="172">
        <v>0</v>
      </c>
      <c r="H406" s="173">
        <v>0</v>
      </c>
      <c r="I406" s="173">
        <v>0</v>
      </c>
      <c r="J406" s="174">
        <v>0</v>
      </c>
    </row>
    <row r="407" spans="1:10" ht="37.5" customHeight="1">
      <c r="A407" s="527" t="s">
        <v>559</v>
      </c>
      <c r="B407" s="528"/>
      <c r="C407" s="528"/>
      <c r="D407" s="1">
        <v>6800</v>
      </c>
      <c r="E407" s="16">
        <v>6800</v>
      </c>
      <c r="F407" s="177">
        <v>6800</v>
      </c>
      <c r="G407" s="1"/>
      <c r="H407" s="1"/>
      <c r="I407" s="1"/>
      <c r="J407" s="1"/>
    </row>
    <row r="408" spans="1:10" ht="19.5" customHeight="1" thickBot="1">
      <c r="A408" s="496" t="s">
        <v>559</v>
      </c>
      <c r="B408" s="497"/>
      <c r="C408" s="498"/>
      <c r="D408" s="351">
        <f>D406+D407</f>
        <v>24700</v>
      </c>
      <c r="E408" s="351">
        <f aca="true" t="shared" si="51" ref="E408:J408">E406+E407</f>
        <v>24700</v>
      </c>
      <c r="F408" s="351">
        <f t="shared" si="51"/>
        <v>24700</v>
      </c>
      <c r="G408" s="351">
        <f t="shared" si="51"/>
        <v>0</v>
      </c>
      <c r="H408" s="351">
        <f t="shared" si="51"/>
        <v>0</v>
      </c>
      <c r="I408" s="351">
        <f t="shared" si="51"/>
        <v>0</v>
      </c>
      <c r="J408" s="351">
        <f t="shared" si="51"/>
        <v>0</v>
      </c>
    </row>
    <row r="409" spans="1:10" ht="19.5" customHeight="1" thickBot="1">
      <c r="A409" s="370" t="s">
        <v>91</v>
      </c>
      <c r="B409" s="371"/>
      <c r="C409" s="371"/>
      <c r="D409" s="371"/>
      <c r="E409" s="371"/>
      <c r="F409" s="371"/>
      <c r="G409" s="371"/>
      <c r="H409" s="371"/>
      <c r="I409" s="371"/>
      <c r="J409" s="372"/>
    </row>
    <row r="410" spans="1:10" ht="51">
      <c r="A410" s="28" t="s">
        <v>543</v>
      </c>
      <c r="B410" s="24" t="s">
        <v>5</v>
      </c>
      <c r="C410" s="24" t="s">
        <v>92</v>
      </c>
      <c r="D410" s="148">
        <v>10000</v>
      </c>
      <c r="E410" s="148">
        <f aca="true" t="shared" si="52" ref="E410:E415">D410</f>
        <v>10000</v>
      </c>
      <c r="F410" s="202">
        <f>D410+G410+H410+I410+J410</f>
        <v>10000</v>
      </c>
      <c r="G410" s="203">
        <v>0</v>
      </c>
      <c r="H410" s="148">
        <v>0</v>
      </c>
      <c r="I410" s="148">
        <v>0</v>
      </c>
      <c r="J410" s="162">
        <v>0</v>
      </c>
    </row>
    <row r="411" spans="1:10" ht="38.25">
      <c r="A411" s="28" t="s">
        <v>93</v>
      </c>
      <c r="B411" s="24" t="s">
        <v>5</v>
      </c>
      <c r="C411" s="24" t="s">
        <v>92</v>
      </c>
      <c r="D411" s="148">
        <v>38088000</v>
      </c>
      <c r="E411" s="148">
        <f t="shared" si="52"/>
        <v>38088000</v>
      </c>
      <c r="F411" s="202">
        <f>D411+G411+H411+I411+J411</f>
        <v>39423251</v>
      </c>
      <c r="G411" s="203">
        <v>1335251</v>
      </c>
      <c r="H411" s="148">
        <v>0</v>
      </c>
      <c r="I411" s="148">
        <v>0</v>
      </c>
      <c r="J411" s="162">
        <v>0</v>
      </c>
    </row>
    <row r="412" spans="1:10" ht="52.5" customHeight="1">
      <c r="A412" s="28" t="s">
        <v>94</v>
      </c>
      <c r="B412" s="24" t="s">
        <v>5</v>
      </c>
      <c r="C412" s="24" t="s">
        <v>92</v>
      </c>
      <c r="D412" s="148">
        <v>386000</v>
      </c>
      <c r="E412" s="148">
        <f t="shared" si="52"/>
        <v>386000</v>
      </c>
      <c r="F412" s="202">
        <f aca="true" t="shared" si="53" ref="F412:F419">D412+G412+H412+I412+J412</f>
        <v>386000</v>
      </c>
      <c r="G412" s="203">
        <v>0</v>
      </c>
      <c r="H412" s="148">
        <v>0</v>
      </c>
      <c r="I412" s="148">
        <v>0</v>
      </c>
      <c r="J412" s="162">
        <v>0</v>
      </c>
    </row>
    <row r="413" spans="1:10" ht="66.75" customHeight="1">
      <c r="A413" s="28" t="s">
        <v>95</v>
      </c>
      <c r="B413" s="24" t="s">
        <v>5</v>
      </c>
      <c r="C413" s="24" t="s">
        <v>92</v>
      </c>
      <c r="D413" s="148">
        <v>116500</v>
      </c>
      <c r="E413" s="148">
        <f t="shared" si="52"/>
        <v>116500</v>
      </c>
      <c r="F413" s="202">
        <f t="shared" si="53"/>
        <v>116500</v>
      </c>
      <c r="G413" s="203">
        <v>0</v>
      </c>
      <c r="H413" s="148">
        <v>0</v>
      </c>
      <c r="I413" s="148">
        <v>0</v>
      </c>
      <c r="J413" s="162">
        <v>0</v>
      </c>
    </row>
    <row r="414" spans="1:10" ht="48.75" customHeight="1">
      <c r="A414" s="28" t="s">
        <v>161</v>
      </c>
      <c r="B414" s="24" t="s">
        <v>5</v>
      </c>
      <c r="C414" s="24" t="s">
        <v>92</v>
      </c>
      <c r="D414" s="148">
        <v>1516000</v>
      </c>
      <c r="E414" s="148">
        <f t="shared" si="52"/>
        <v>1516000</v>
      </c>
      <c r="F414" s="202">
        <f t="shared" si="53"/>
        <v>1516000</v>
      </c>
      <c r="G414" s="203">
        <v>0</v>
      </c>
      <c r="H414" s="148">
        <v>0</v>
      </c>
      <c r="I414" s="148">
        <v>0</v>
      </c>
      <c r="J414" s="162">
        <v>0</v>
      </c>
    </row>
    <row r="415" spans="1:10" ht="38.25">
      <c r="A415" s="28" t="s">
        <v>211</v>
      </c>
      <c r="B415" s="24" t="s">
        <v>5</v>
      </c>
      <c r="C415" s="24" t="s">
        <v>92</v>
      </c>
      <c r="D415" s="148">
        <f>6709000+550000</f>
        <v>7259000</v>
      </c>
      <c r="E415" s="148">
        <f t="shared" si="52"/>
        <v>7259000</v>
      </c>
      <c r="F415" s="202">
        <f t="shared" si="53"/>
        <v>7259000</v>
      </c>
      <c r="G415" s="203">
        <v>0</v>
      </c>
      <c r="H415" s="148">
        <v>0</v>
      </c>
      <c r="I415" s="148">
        <v>0</v>
      </c>
      <c r="J415" s="162">
        <v>0</v>
      </c>
    </row>
    <row r="416" spans="1:10" ht="19.5" customHeight="1">
      <c r="A416" s="384" t="s">
        <v>96</v>
      </c>
      <c r="B416" s="385"/>
      <c r="C416" s="385"/>
      <c r="D416" s="76">
        <f>SUM(D410:D415)</f>
        <v>47375500</v>
      </c>
      <c r="E416" s="76">
        <f>SUM(E410:E415)</f>
        <v>47375500</v>
      </c>
      <c r="F416" s="305">
        <f t="shared" si="53"/>
        <v>48710751</v>
      </c>
      <c r="G416" s="77">
        <f>SUM(G411:G415)</f>
        <v>1335251</v>
      </c>
      <c r="H416" s="76">
        <f>SUM(H411:H415)</f>
        <v>0</v>
      </c>
      <c r="I416" s="76">
        <f>SUM(I411:I415)</f>
        <v>0</v>
      </c>
      <c r="J416" s="78">
        <f>SUM(J411:J415)</f>
        <v>0</v>
      </c>
    </row>
    <row r="417" spans="1:10" ht="19.5" customHeight="1">
      <c r="A417" s="373" t="s">
        <v>97</v>
      </c>
      <c r="B417" s="374"/>
      <c r="C417" s="374"/>
      <c r="D417" s="79">
        <v>1000</v>
      </c>
      <c r="E417" s="79">
        <v>1000</v>
      </c>
      <c r="F417" s="306">
        <v>1000</v>
      </c>
      <c r="G417" s="80">
        <v>0</v>
      </c>
      <c r="H417" s="79">
        <v>0</v>
      </c>
      <c r="I417" s="79">
        <v>0</v>
      </c>
      <c r="J417" s="81">
        <v>0</v>
      </c>
    </row>
    <row r="418" spans="1:10" ht="19.5" customHeight="1" thickBot="1">
      <c r="A418" s="377" t="s">
        <v>98</v>
      </c>
      <c r="B418" s="378"/>
      <c r="C418" s="378"/>
      <c r="D418" s="82">
        <f>D416+D417</f>
        <v>47376500</v>
      </c>
      <c r="E418" s="82">
        <f aca="true" t="shared" si="54" ref="E418:J418">E416+E417</f>
        <v>47376500</v>
      </c>
      <c r="F418" s="354">
        <f t="shared" si="53"/>
        <v>48711751</v>
      </c>
      <c r="G418" s="83">
        <f t="shared" si="54"/>
        <v>1335251</v>
      </c>
      <c r="H418" s="82">
        <f t="shared" si="54"/>
        <v>0</v>
      </c>
      <c r="I418" s="82">
        <f t="shared" si="54"/>
        <v>0</v>
      </c>
      <c r="J418" s="84">
        <f t="shared" si="54"/>
        <v>0</v>
      </c>
    </row>
    <row r="419" spans="1:10" ht="39" customHeight="1" thickBot="1">
      <c r="A419" s="412" t="s">
        <v>345</v>
      </c>
      <c r="B419" s="413"/>
      <c r="C419" s="413"/>
      <c r="D419" s="218">
        <f aca="true" t="shared" si="55" ref="D419:J419">D422+D439+D452+D509+D514</f>
        <v>2056254</v>
      </c>
      <c r="E419" s="352">
        <f t="shared" si="55"/>
        <v>2056254</v>
      </c>
      <c r="F419" s="355">
        <f t="shared" si="53"/>
        <v>252707466</v>
      </c>
      <c r="G419" s="353">
        <f t="shared" si="55"/>
        <v>233346412</v>
      </c>
      <c r="H419" s="218">
        <f t="shared" si="55"/>
        <v>17304800</v>
      </c>
      <c r="I419" s="218">
        <f t="shared" si="55"/>
        <v>0</v>
      </c>
      <c r="J419" s="244">
        <f t="shared" si="55"/>
        <v>0</v>
      </c>
    </row>
    <row r="420" spans="1:10" ht="15" hidden="1" thickBot="1">
      <c r="A420" s="414" t="s">
        <v>47</v>
      </c>
      <c r="B420" s="415"/>
      <c r="C420" s="415"/>
      <c r="D420" s="415"/>
      <c r="E420" s="415"/>
      <c r="F420" s="415"/>
      <c r="G420" s="415"/>
      <c r="H420" s="415"/>
      <c r="I420" s="415"/>
      <c r="J420" s="416"/>
    </row>
    <row r="421" spans="1:10" ht="15" hidden="1" thickBot="1">
      <c r="A421" s="118"/>
      <c r="B421" s="119"/>
      <c r="C421" s="119"/>
      <c r="D421" s="120"/>
      <c r="E421" s="120"/>
      <c r="F421" s="121"/>
      <c r="G421" s="122"/>
      <c r="H421" s="120"/>
      <c r="I421" s="120"/>
      <c r="J421" s="123"/>
    </row>
    <row r="422" spans="1:10" ht="15" hidden="1" thickBot="1">
      <c r="A422" s="384" t="s">
        <v>346</v>
      </c>
      <c r="B422" s="385"/>
      <c r="C422" s="385"/>
      <c r="D422" s="71">
        <f aca="true" t="shared" si="56" ref="D422:J422">SUM(D421:D421)</f>
        <v>0</v>
      </c>
      <c r="E422" s="71">
        <f t="shared" si="56"/>
        <v>0</v>
      </c>
      <c r="F422" s="71">
        <f t="shared" si="56"/>
        <v>0</v>
      </c>
      <c r="G422" s="71">
        <f t="shared" si="56"/>
        <v>0</v>
      </c>
      <c r="H422" s="71">
        <f t="shared" si="56"/>
        <v>0</v>
      </c>
      <c r="I422" s="71">
        <f t="shared" si="56"/>
        <v>0</v>
      </c>
      <c r="J422" s="72">
        <f t="shared" si="56"/>
        <v>0</v>
      </c>
    </row>
    <row r="423" spans="1:10" ht="15.75" hidden="1" thickBot="1">
      <c r="A423" s="373" t="s">
        <v>347</v>
      </c>
      <c r="B423" s="374"/>
      <c r="C423" s="374"/>
      <c r="D423" s="124"/>
      <c r="E423" s="124"/>
      <c r="F423" s="125"/>
      <c r="G423" s="126"/>
      <c r="H423" s="124"/>
      <c r="I423" s="124"/>
      <c r="J423" s="127"/>
    </row>
    <row r="424" spans="1:10" ht="15" hidden="1" thickBot="1">
      <c r="A424" s="377" t="s">
        <v>348</v>
      </c>
      <c r="B424" s="378"/>
      <c r="C424" s="378"/>
      <c r="D424" s="82">
        <f>D423+D422</f>
        <v>0</v>
      </c>
      <c r="E424" s="82">
        <f aca="true" t="shared" si="57" ref="E424:J424">E423+E422</f>
        <v>0</v>
      </c>
      <c r="F424" s="82">
        <f t="shared" si="57"/>
        <v>0</v>
      </c>
      <c r="G424" s="82">
        <f t="shared" si="57"/>
        <v>0</v>
      </c>
      <c r="H424" s="82">
        <f t="shared" si="57"/>
        <v>0</v>
      </c>
      <c r="I424" s="82">
        <f t="shared" si="57"/>
        <v>0</v>
      </c>
      <c r="J424" s="84">
        <f t="shared" si="57"/>
        <v>0</v>
      </c>
    </row>
    <row r="425" spans="1:10" ht="19.5" customHeight="1" thickBot="1">
      <c r="A425" s="370" t="s">
        <v>362</v>
      </c>
      <c r="B425" s="371"/>
      <c r="C425" s="371"/>
      <c r="D425" s="371"/>
      <c r="E425" s="371"/>
      <c r="F425" s="371"/>
      <c r="G425" s="371"/>
      <c r="H425" s="371"/>
      <c r="I425" s="371"/>
      <c r="J425" s="372"/>
    </row>
    <row r="426" spans="1:10" ht="25.5">
      <c r="A426" s="28" t="s">
        <v>287</v>
      </c>
      <c r="B426" s="24" t="s">
        <v>5</v>
      </c>
      <c r="C426" s="24" t="s">
        <v>363</v>
      </c>
      <c r="D426" s="148">
        <v>1000</v>
      </c>
      <c r="E426" s="148">
        <f aca="true" t="shared" si="58" ref="E426:E438">D426</f>
        <v>1000</v>
      </c>
      <c r="F426" s="196">
        <f aca="true" t="shared" si="59" ref="F426:F438">D426+G426+H426+I426+J426</f>
        <v>3780000</v>
      </c>
      <c r="G426" s="148">
        <v>3779000</v>
      </c>
      <c r="H426" s="148">
        <v>0</v>
      </c>
      <c r="I426" s="148">
        <v>0</v>
      </c>
      <c r="J426" s="162">
        <v>0</v>
      </c>
    </row>
    <row r="427" spans="1:10" ht="25.5">
      <c r="A427" s="28" t="s">
        <v>288</v>
      </c>
      <c r="B427" s="24" t="s">
        <v>5</v>
      </c>
      <c r="C427" s="24" t="s">
        <v>363</v>
      </c>
      <c r="D427" s="148">
        <v>1000</v>
      </c>
      <c r="E427" s="148">
        <f t="shared" si="58"/>
        <v>1000</v>
      </c>
      <c r="F427" s="196">
        <f t="shared" si="59"/>
        <v>178000</v>
      </c>
      <c r="G427" s="148">
        <f>3000+174000</f>
        <v>177000</v>
      </c>
      <c r="H427" s="148">
        <v>0</v>
      </c>
      <c r="I427" s="148">
        <v>0</v>
      </c>
      <c r="J427" s="162">
        <v>0</v>
      </c>
    </row>
    <row r="428" spans="1:10" ht="38.25">
      <c r="A428" s="28" t="s">
        <v>289</v>
      </c>
      <c r="B428" s="24" t="s">
        <v>5</v>
      </c>
      <c r="C428" s="24" t="s">
        <v>363</v>
      </c>
      <c r="D428" s="148">
        <v>1000</v>
      </c>
      <c r="E428" s="148">
        <f t="shared" si="58"/>
        <v>1000</v>
      </c>
      <c r="F428" s="196">
        <f t="shared" si="59"/>
        <v>36000</v>
      </c>
      <c r="G428" s="148">
        <v>35000</v>
      </c>
      <c r="H428" s="148">
        <v>0</v>
      </c>
      <c r="I428" s="148">
        <v>0</v>
      </c>
      <c r="J428" s="162">
        <v>0</v>
      </c>
    </row>
    <row r="429" spans="1:10" ht="38.25">
      <c r="A429" s="28" t="s">
        <v>290</v>
      </c>
      <c r="B429" s="24" t="s">
        <v>5</v>
      </c>
      <c r="C429" s="24" t="s">
        <v>363</v>
      </c>
      <c r="D429" s="148">
        <v>1000</v>
      </c>
      <c r="E429" s="148">
        <f t="shared" si="58"/>
        <v>1000</v>
      </c>
      <c r="F429" s="196">
        <f t="shared" si="59"/>
        <v>25000</v>
      </c>
      <c r="G429" s="148">
        <v>24000</v>
      </c>
      <c r="H429" s="148">
        <v>0</v>
      </c>
      <c r="I429" s="148">
        <v>0</v>
      </c>
      <c r="J429" s="162">
        <v>0</v>
      </c>
    </row>
    <row r="430" spans="1:10" ht="24.75" customHeight="1">
      <c r="A430" s="28" t="s">
        <v>419</v>
      </c>
      <c r="B430" s="24" t="str">
        <f>B429</f>
        <v>02</v>
      </c>
      <c r="C430" s="24" t="str">
        <f>C429</f>
        <v>65/61</v>
      </c>
      <c r="D430" s="148">
        <v>1000</v>
      </c>
      <c r="E430" s="148">
        <f t="shared" si="58"/>
        <v>1000</v>
      </c>
      <c r="F430" s="196">
        <f t="shared" si="59"/>
        <v>329000</v>
      </c>
      <c r="G430" s="148">
        <v>316000</v>
      </c>
      <c r="H430" s="148">
        <v>12000</v>
      </c>
      <c r="I430" s="148">
        <f>I414</f>
        <v>0</v>
      </c>
      <c r="J430" s="162">
        <f>J414</f>
        <v>0</v>
      </c>
    </row>
    <row r="431" spans="1:10" ht="24.75" customHeight="1">
      <c r="A431" s="28" t="s">
        <v>420</v>
      </c>
      <c r="B431" s="24" t="str">
        <f aca="true" t="shared" si="60" ref="B431:C433">B430</f>
        <v>02</v>
      </c>
      <c r="C431" s="24" t="str">
        <f t="shared" si="60"/>
        <v>65/61</v>
      </c>
      <c r="D431" s="148">
        <v>0</v>
      </c>
      <c r="E431" s="148">
        <f t="shared" si="58"/>
        <v>0</v>
      </c>
      <c r="F431" s="196">
        <f t="shared" si="59"/>
        <v>9500000</v>
      </c>
      <c r="G431" s="148">
        <v>6300000</v>
      </c>
      <c r="H431" s="148">
        <v>3200000</v>
      </c>
      <c r="I431" s="148">
        <f aca="true" t="shared" si="61" ref="I431:J433">I415</f>
        <v>0</v>
      </c>
      <c r="J431" s="162">
        <f t="shared" si="61"/>
        <v>0</v>
      </c>
    </row>
    <row r="432" spans="1:10" ht="25.5">
      <c r="A432" s="28" t="s">
        <v>421</v>
      </c>
      <c r="B432" s="24" t="str">
        <f t="shared" si="60"/>
        <v>02</v>
      </c>
      <c r="C432" s="24" t="str">
        <f t="shared" si="60"/>
        <v>65/61</v>
      </c>
      <c r="D432" s="148">
        <v>0</v>
      </c>
      <c r="E432" s="148">
        <f t="shared" si="58"/>
        <v>0</v>
      </c>
      <c r="F432" s="196">
        <f t="shared" si="59"/>
        <v>90600</v>
      </c>
      <c r="G432" s="148">
        <v>60600</v>
      </c>
      <c r="H432" s="148">
        <v>30000</v>
      </c>
      <c r="I432" s="148">
        <f t="shared" si="61"/>
        <v>0</v>
      </c>
      <c r="J432" s="162">
        <f t="shared" si="61"/>
        <v>0</v>
      </c>
    </row>
    <row r="433" spans="1:10" ht="25.5">
      <c r="A433" s="28" t="s">
        <v>422</v>
      </c>
      <c r="B433" s="24" t="str">
        <f t="shared" si="60"/>
        <v>02</v>
      </c>
      <c r="C433" s="24" t="str">
        <f t="shared" si="60"/>
        <v>65/61</v>
      </c>
      <c r="D433" s="148">
        <v>0</v>
      </c>
      <c r="E433" s="148">
        <f t="shared" si="58"/>
        <v>0</v>
      </c>
      <c r="F433" s="196">
        <f t="shared" si="59"/>
        <v>31000</v>
      </c>
      <c r="G433" s="148">
        <v>20000</v>
      </c>
      <c r="H433" s="148">
        <v>11000</v>
      </c>
      <c r="I433" s="148">
        <f t="shared" si="61"/>
        <v>0</v>
      </c>
      <c r="J433" s="162">
        <f t="shared" si="61"/>
        <v>0</v>
      </c>
    </row>
    <row r="434" spans="1:10" ht="25.5">
      <c r="A434" s="167" t="s">
        <v>291</v>
      </c>
      <c r="B434" s="24" t="s">
        <v>5</v>
      </c>
      <c r="C434" s="24" t="s">
        <v>363</v>
      </c>
      <c r="D434" s="148">
        <v>100000</v>
      </c>
      <c r="E434" s="148">
        <f t="shared" si="58"/>
        <v>100000</v>
      </c>
      <c r="F434" s="196">
        <f t="shared" si="59"/>
        <v>11720000</v>
      </c>
      <c r="G434" s="148">
        <v>11620000</v>
      </c>
      <c r="H434" s="148">
        <v>0</v>
      </c>
      <c r="I434" s="148">
        <v>0</v>
      </c>
      <c r="J434" s="162">
        <v>0</v>
      </c>
    </row>
    <row r="435" spans="1:10" ht="25.5">
      <c r="A435" s="167" t="s">
        <v>292</v>
      </c>
      <c r="B435" s="24" t="s">
        <v>5</v>
      </c>
      <c r="C435" s="24" t="s">
        <v>363</v>
      </c>
      <c r="D435" s="148">
        <v>350000</v>
      </c>
      <c r="E435" s="148">
        <f t="shared" si="58"/>
        <v>350000</v>
      </c>
      <c r="F435" s="196">
        <f t="shared" si="59"/>
        <v>355000</v>
      </c>
      <c r="G435" s="148">
        <v>5000</v>
      </c>
      <c r="H435" s="148">
        <v>0</v>
      </c>
      <c r="I435" s="148">
        <v>0</v>
      </c>
      <c r="J435" s="162">
        <v>0</v>
      </c>
    </row>
    <row r="436" spans="1:10" ht="38.25">
      <c r="A436" s="167" t="s">
        <v>293</v>
      </c>
      <c r="B436" s="24" t="s">
        <v>5</v>
      </c>
      <c r="C436" s="24" t="s">
        <v>363</v>
      </c>
      <c r="D436" s="148">
        <v>1500</v>
      </c>
      <c r="E436" s="148">
        <f t="shared" si="58"/>
        <v>1500</v>
      </c>
      <c r="F436" s="196">
        <f t="shared" si="59"/>
        <v>77600</v>
      </c>
      <c r="G436" s="148">
        <v>76100</v>
      </c>
      <c r="H436" s="148">
        <v>0</v>
      </c>
      <c r="I436" s="148">
        <v>0</v>
      </c>
      <c r="J436" s="162">
        <v>0</v>
      </c>
    </row>
    <row r="437" spans="1:10" ht="25.5">
      <c r="A437" s="344" t="s">
        <v>539</v>
      </c>
      <c r="B437" s="24" t="s">
        <v>109</v>
      </c>
      <c r="C437" s="24" t="s">
        <v>540</v>
      </c>
      <c r="D437" s="148">
        <v>1000</v>
      </c>
      <c r="E437" s="148">
        <v>1000</v>
      </c>
      <c r="F437" s="196">
        <f>D437+G437+H437+I437+J437</f>
        <v>55622096</v>
      </c>
      <c r="G437" s="148">
        <v>55621096</v>
      </c>
      <c r="H437" s="148">
        <v>0</v>
      </c>
      <c r="I437" s="148">
        <v>0</v>
      </c>
      <c r="J437" s="162">
        <v>0</v>
      </c>
    </row>
    <row r="438" spans="1:10" ht="39" thickBot="1">
      <c r="A438" s="167" t="s">
        <v>294</v>
      </c>
      <c r="B438" s="24" t="s">
        <v>5</v>
      </c>
      <c r="C438" s="24" t="s">
        <v>363</v>
      </c>
      <c r="D438" s="148">
        <v>1500</v>
      </c>
      <c r="E438" s="148">
        <f t="shared" si="58"/>
        <v>1500</v>
      </c>
      <c r="F438" s="196">
        <f t="shared" si="59"/>
        <v>55500</v>
      </c>
      <c r="G438" s="148">
        <v>54000</v>
      </c>
      <c r="H438" s="148">
        <v>0</v>
      </c>
      <c r="I438" s="148">
        <v>0</v>
      </c>
      <c r="J438" s="162">
        <v>0</v>
      </c>
    </row>
    <row r="439" spans="1:10" ht="19.5" customHeight="1">
      <c r="A439" s="382" t="s">
        <v>364</v>
      </c>
      <c r="B439" s="383"/>
      <c r="C439" s="383"/>
      <c r="D439" s="249">
        <f aca="true" t="shared" si="62" ref="D439:J439">SUM(D426:D438)</f>
        <v>459000</v>
      </c>
      <c r="E439" s="249">
        <f t="shared" si="62"/>
        <v>459000</v>
      </c>
      <c r="F439" s="249">
        <f t="shared" si="62"/>
        <v>81799796</v>
      </c>
      <c r="G439" s="249">
        <f t="shared" si="62"/>
        <v>78087796</v>
      </c>
      <c r="H439" s="249">
        <f t="shared" si="62"/>
        <v>3253000</v>
      </c>
      <c r="I439" s="249">
        <f t="shared" si="62"/>
        <v>0</v>
      </c>
      <c r="J439" s="250">
        <f t="shared" si="62"/>
        <v>0</v>
      </c>
    </row>
    <row r="440" spans="1:10" ht="19.5" customHeight="1">
      <c r="A440" s="373" t="s">
        <v>365</v>
      </c>
      <c r="B440" s="374"/>
      <c r="C440" s="374"/>
      <c r="D440" s="251">
        <v>8000</v>
      </c>
      <c r="E440" s="251">
        <v>8000</v>
      </c>
      <c r="F440" s="252">
        <v>8000</v>
      </c>
      <c r="G440" s="253"/>
      <c r="H440" s="251"/>
      <c r="I440" s="251"/>
      <c r="J440" s="254"/>
    </row>
    <row r="441" spans="1:10" ht="19.5" customHeight="1" thickBot="1">
      <c r="A441" s="377" t="s">
        <v>349</v>
      </c>
      <c r="B441" s="378"/>
      <c r="C441" s="378"/>
      <c r="D441" s="255">
        <f>D440+D439</f>
        <v>467000</v>
      </c>
      <c r="E441" s="255">
        <f aca="true" t="shared" si="63" ref="E441:J441">E440+E439</f>
        <v>467000</v>
      </c>
      <c r="F441" s="255">
        <f t="shared" si="63"/>
        <v>81807796</v>
      </c>
      <c r="G441" s="255">
        <f t="shared" si="63"/>
        <v>78087796</v>
      </c>
      <c r="H441" s="255">
        <f t="shared" si="63"/>
        <v>3253000</v>
      </c>
      <c r="I441" s="255">
        <f t="shared" si="63"/>
        <v>0</v>
      </c>
      <c r="J441" s="256">
        <f t="shared" si="63"/>
        <v>0</v>
      </c>
    </row>
    <row r="442" spans="1:10" ht="19.5" customHeight="1" thickBot="1">
      <c r="A442" s="370" t="s">
        <v>59</v>
      </c>
      <c r="B442" s="371"/>
      <c r="C442" s="371"/>
      <c r="D442" s="371"/>
      <c r="E442" s="371"/>
      <c r="F442" s="371"/>
      <c r="G442" s="371"/>
      <c r="H442" s="371"/>
      <c r="I442" s="371"/>
      <c r="J442" s="372"/>
    </row>
    <row r="443" spans="1:10" ht="38.25">
      <c r="A443" s="235" t="s">
        <v>235</v>
      </c>
      <c r="B443" s="24" t="s">
        <v>5</v>
      </c>
      <c r="C443" s="24" t="s">
        <v>366</v>
      </c>
      <c r="D443" s="148">
        <v>388000</v>
      </c>
      <c r="E443" s="148">
        <f aca="true" t="shared" si="64" ref="E443:E451">D443</f>
        <v>388000</v>
      </c>
      <c r="F443" s="196">
        <f aca="true" t="shared" si="65" ref="F443:F451">D443+G443+H443+I443+J443</f>
        <v>388000</v>
      </c>
      <c r="G443" s="148">
        <v>0</v>
      </c>
      <c r="H443" s="163">
        <v>0</v>
      </c>
      <c r="I443" s="163">
        <v>0</v>
      </c>
      <c r="J443" s="164">
        <v>0</v>
      </c>
    </row>
    <row r="444" spans="1:10" ht="38.25">
      <c r="A444" s="235" t="s">
        <v>216</v>
      </c>
      <c r="B444" s="24" t="s">
        <v>5</v>
      </c>
      <c r="C444" s="24" t="s">
        <v>366</v>
      </c>
      <c r="D444" s="148">
        <v>1000</v>
      </c>
      <c r="E444" s="148">
        <f t="shared" si="64"/>
        <v>1000</v>
      </c>
      <c r="F444" s="196">
        <f t="shared" si="65"/>
        <v>7755000</v>
      </c>
      <c r="G444" s="161">
        <v>4500000</v>
      </c>
      <c r="H444" s="296">
        <v>3254000</v>
      </c>
      <c r="I444" s="296">
        <v>0</v>
      </c>
      <c r="J444" s="162">
        <v>0</v>
      </c>
    </row>
    <row r="445" spans="1:10" ht="51">
      <c r="A445" s="235" t="s">
        <v>217</v>
      </c>
      <c r="B445" s="24" t="s">
        <v>5</v>
      </c>
      <c r="C445" s="24" t="s">
        <v>366</v>
      </c>
      <c r="D445" s="148">
        <v>1000</v>
      </c>
      <c r="E445" s="148">
        <f t="shared" si="64"/>
        <v>1000</v>
      </c>
      <c r="F445" s="196">
        <f t="shared" si="65"/>
        <v>95200</v>
      </c>
      <c r="G445" s="161">
        <v>45000</v>
      </c>
      <c r="H445" s="163">
        <v>49200</v>
      </c>
      <c r="I445" s="163">
        <v>0</v>
      </c>
      <c r="J445" s="164">
        <v>0</v>
      </c>
    </row>
    <row r="446" spans="1:10" ht="51">
      <c r="A446" s="235" t="s">
        <v>218</v>
      </c>
      <c r="B446" s="24" t="s">
        <v>5</v>
      </c>
      <c r="C446" s="24" t="s">
        <v>366</v>
      </c>
      <c r="D446" s="148">
        <v>1000</v>
      </c>
      <c r="E446" s="148">
        <f t="shared" si="64"/>
        <v>1000</v>
      </c>
      <c r="F446" s="196">
        <f t="shared" si="65"/>
        <v>65500</v>
      </c>
      <c r="G446" s="161">
        <v>34500</v>
      </c>
      <c r="H446" s="296">
        <v>30000</v>
      </c>
      <c r="I446" s="296">
        <v>0</v>
      </c>
      <c r="J446" s="162">
        <v>0</v>
      </c>
    </row>
    <row r="447" spans="1:10" ht="25.5">
      <c r="A447" s="154" t="s">
        <v>504</v>
      </c>
      <c r="B447" s="24" t="s">
        <v>5</v>
      </c>
      <c r="C447" s="24" t="s">
        <v>366</v>
      </c>
      <c r="D447" s="161">
        <v>100000</v>
      </c>
      <c r="E447" s="148">
        <f t="shared" si="64"/>
        <v>100000</v>
      </c>
      <c r="F447" s="196">
        <f t="shared" si="65"/>
        <v>689000</v>
      </c>
      <c r="G447" s="161">
        <v>550000</v>
      </c>
      <c r="H447" s="16">
        <f>18000+21000</f>
        <v>39000</v>
      </c>
      <c r="I447" s="16">
        <v>0</v>
      </c>
      <c r="J447" s="295">
        <v>0</v>
      </c>
    </row>
    <row r="448" spans="1:10" ht="14.25">
      <c r="A448" s="154" t="s">
        <v>505</v>
      </c>
      <c r="B448" s="24" t="s">
        <v>5</v>
      </c>
      <c r="C448" s="24" t="s">
        <v>366</v>
      </c>
      <c r="D448" s="161">
        <v>2000</v>
      </c>
      <c r="E448" s="148">
        <f t="shared" si="64"/>
        <v>2000</v>
      </c>
      <c r="F448" s="196">
        <f t="shared" si="65"/>
        <v>28500000</v>
      </c>
      <c r="G448" s="297">
        <v>20250000</v>
      </c>
      <c r="H448" s="16">
        <v>8248000</v>
      </c>
      <c r="I448" s="16">
        <v>0</v>
      </c>
      <c r="J448" s="295">
        <v>0</v>
      </c>
    </row>
    <row r="449" spans="1:10" ht="25.5">
      <c r="A449" s="154" t="s">
        <v>544</v>
      </c>
      <c r="B449" s="24" t="s">
        <v>5</v>
      </c>
      <c r="C449" s="24" t="s">
        <v>366</v>
      </c>
      <c r="D449" s="161">
        <v>1000</v>
      </c>
      <c r="E449" s="148">
        <f t="shared" si="64"/>
        <v>1000</v>
      </c>
      <c r="F449" s="196">
        <f t="shared" si="65"/>
        <v>250000</v>
      </c>
      <c r="G449" s="297">
        <v>175000</v>
      </c>
      <c r="H449" s="16">
        <v>74000</v>
      </c>
      <c r="I449" s="16">
        <v>0</v>
      </c>
      <c r="J449" s="295">
        <v>0</v>
      </c>
    </row>
    <row r="450" spans="1:10" ht="25.5">
      <c r="A450" s="154" t="s">
        <v>507</v>
      </c>
      <c r="B450" s="24" t="s">
        <v>5</v>
      </c>
      <c r="C450" s="24" t="s">
        <v>366</v>
      </c>
      <c r="D450" s="161">
        <v>1000</v>
      </c>
      <c r="E450" s="148">
        <f t="shared" si="64"/>
        <v>1000</v>
      </c>
      <c r="F450" s="196">
        <f t="shared" si="65"/>
        <v>115000</v>
      </c>
      <c r="G450" s="297">
        <v>60000</v>
      </c>
      <c r="H450" s="16">
        <v>54000</v>
      </c>
      <c r="I450" s="16">
        <v>0</v>
      </c>
      <c r="J450" s="295">
        <v>0</v>
      </c>
    </row>
    <row r="451" spans="1:10" ht="26.25" thickBot="1">
      <c r="A451" s="154" t="s">
        <v>506</v>
      </c>
      <c r="B451" s="24" t="s">
        <v>5</v>
      </c>
      <c r="C451" s="24" t="s">
        <v>366</v>
      </c>
      <c r="D451" s="161">
        <v>1000</v>
      </c>
      <c r="E451" s="148">
        <f t="shared" si="64"/>
        <v>1000</v>
      </c>
      <c r="F451" s="196">
        <f t="shared" si="65"/>
        <v>7500000</v>
      </c>
      <c r="G451" s="161">
        <v>5300000</v>
      </c>
      <c r="H451" s="148">
        <v>2199000</v>
      </c>
      <c r="I451" s="148">
        <v>0</v>
      </c>
      <c r="J451" s="162">
        <v>0</v>
      </c>
    </row>
    <row r="452" spans="1:10" ht="19.5" customHeight="1">
      <c r="A452" s="382" t="s">
        <v>367</v>
      </c>
      <c r="B452" s="383"/>
      <c r="C452" s="383"/>
      <c r="D452" s="249">
        <f aca="true" t="shared" si="66" ref="D452:J452">SUM(D443:D451)</f>
        <v>496000</v>
      </c>
      <c r="E452" s="249">
        <f t="shared" si="66"/>
        <v>496000</v>
      </c>
      <c r="F452" s="249">
        <f t="shared" si="66"/>
        <v>45357700</v>
      </c>
      <c r="G452" s="249">
        <f t="shared" si="66"/>
        <v>30914500</v>
      </c>
      <c r="H452" s="249">
        <f t="shared" si="66"/>
        <v>13947200</v>
      </c>
      <c r="I452" s="249">
        <f t="shared" si="66"/>
        <v>0</v>
      </c>
      <c r="J452" s="250">
        <f t="shared" si="66"/>
        <v>0</v>
      </c>
    </row>
    <row r="453" spans="1:10" ht="19.5" customHeight="1">
      <c r="A453" s="373" t="s">
        <v>368</v>
      </c>
      <c r="B453" s="374"/>
      <c r="C453" s="374"/>
      <c r="D453" s="251">
        <v>1500</v>
      </c>
      <c r="E453" s="251">
        <v>1500</v>
      </c>
      <c r="F453" s="252">
        <v>1500</v>
      </c>
      <c r="G453" s="253"/>
      <c r="H453" s="251"/>
      <c r="I453" s="251"/>
      <c r="J453" s="254"/>
    </row>
    <row r="454" spans="1:10" ht="19.5" customHeight="1" thickBot="1">
      <c r="A454" s="377" t="s">
        <v>350</v>
      </c>
      <c r="B454" s="378"/>
      <c r="C454" s="378"/>
      <c r="D454" s="255">
        <f>D453+D452</f>
        <v>497500</v>
      </c>
      <c r="E454" s="255">
        <f aca="true" t="shared" si="67" ref="E454:J454">E453+E452</f>
        <v>497500</v>
      </c>
      <c r="F454" s="255">
        <f t="shared" si="67"/>
        <v>45359200</v>
      </c>
      <c r="G454" s="255">
        <f t="shared" si="67"/>
        <v>30914500</v>
      </c>
      <c r="H454" s="255">
        <f t="shared" si="67"/>
        <v>13947200</v>
      </c>
      <c r="I454" s="255">
        <f t="shared" si="67"/>
        <v>0</v>
      </c>
      <c r="J454" s="256">
        <f t="shared" si="67"/>
        <v>0</v>
      </c>
    </row>
    <row r="455" spans="1:10" ht="19.5" customHeight="1" thickBot="1">
      <c r="A455" s="370" t="s">
        <v>74</v>
      </c>
      <c r="B455" s="371"/>
      <c r="C455" s="371"/>
      <c r="D455" s="371"/>
      <c r="E455" s="371"/>
      <c r="F455" s="371"/>
      <c r="G455" s="371"/>
      <c r="H455" s="371"/>
      <c r="I455" s="371"/>
      <c r="J455" s="372"/>
    </row>
    <row r="456" spans="1:10" ht="25.5">
      <c r="A456" s="246" t="s">
        <v>509</v>
      </c>
      <c r="B456" s="24" t="s">
        <v>5</v>
      </c>
      <c r="C456" s="24" t="s">
        <v>369</v>
      </c>
      <c r="D456" s="298">
        <v>105700</v>
      </c>
      <c r="E456" s="148">
        <f aca="true" t="shared" si="68" ref="E456:E508">D456</f>
        <v>105700</v>
      </c>
      <c r="F456" s="196">
        <f aca="true" t="shared" si="69" ref="F456:F508">D456+G456+H456+I456+J456</f>
        <v>108300</v>
      </c>
      <c r="G456" s="298">
        <v>2600</v>
      </c>
      <c r="H456" s="198">
        <v>0</v>
      </c>
      <c r="I456" s="198">
        <v>0</v>
      </c>
      <c r="J456" s="200">
        <v>0</v>
      </c>
    </row>
    <row r="457" spans="1:10" ht="25.5">
      <c r="A457" s="246" t="s">
        <v>510</v>
      </c>
      <c r="B457" s="24" t="s">
        <v>5</v>
      </c>
      <c r="C457" s="24" t="s">
        <v>369</v>
      </c>
      <c r="D457" s="298">
        <v>71000</v>
      </c>
      <c r="E457" s="148">
        <f t="shared" si="68"/>
        <v>71000</v>
      </c>
      <c r="F457" s="196">
        <f t="shared" si="69"/>
        <v>74600</v>
      </c>
      <c r="G457" s="298">
        <v>3600</v>
      </c>
      <c r="H457" s="198">
        <v>0</v>
      </c>
      <c r="I457" s="198">
        <v>0</v>
      </c>
      <c r="J457" s="200">
        <v>0</v>
      </c>
    </row>
    <row r="458" spans="1:10" ht="30.75" customHeight="1">
      <c r="A458" s="246" t="s">
        <v>487</v>
      </c>
      <c r="B458" s="24" t="s">
        <v>5</v>
      </c>
      <c r="C458" s="24" t="s">
        <v>369</v>
      </c>
      <c r="D458" s="298">
        <v>1000</v>
      </c>
      <c r="E458" s="148">
        <f t="shared" si="68"/>
        <v>1000</v>
      </c>
      <c r="F458" s="196">
        <f t="shared" si="69"/>
        <v>76000</v>
      </c>
      <c r="G458" s="298">
        <v>75000</v>
      </c>
      <c r="H458" s="198">
        <v>0</v>
      </c>
      <c r="I458" s="198">
        <v>0</v>
      </c>
      <c r="J458" s="200">
        <v>0</v>
      </c>
    </row>
    <row r="459" spans="1:10" ht="25.5">
      <c r="A459" s="246" t="s">
        <v>483</v>
      </c>
      <c r="B459" s="24" t="s">
        <v>5</v>
      </c>
      <c r="C459" s="24" t="s">
        <v>369</v>
      </c>
      <c r="D459" s="298">
        <v>1000</v>
      </c>
      <c r="E459" s="148">
        <f t="shared" si="68"/>
        <v>1000</v>
      </c>
      <c r="F459" s="196">
        <f t="shared" si="69"/>
        <v>81100</v>
      </c>
      <c r="G459" s="298">
        <v>80100</v>
      </c>
      <c r="H459" s="198">
        <v>0</v>
      </c>
      <c r="I459" s="198">
        <v>0</v>
      </c>
      <c r="J459" s="200">
        <v>0</v>
      </c>
    </row>
    <row r="460" spans="1:10" ht="25.5">
      <c r="A460" s="234" t="s">
        <v>300</v>
      </c>
      <c r="B460" s="24" t="s">
        <v>5</v>
      </c>
      <c r="C460" s="24" t="s">
        <v>369</v>
      </c>
      <c r="D460" s="298">
        <v>1000</v>
      </c>
      <c r="E460" s="148">
        <f t="shared" si="68"/>
        <v>1000</v>
      </c>
      <c r="F460" s="196">
        <f t="shared" si="69"/>
        <v>75700</v>
      </c>
      <c r="G460" s="298">
        <v>74700</v>
      </c>
      <c r="H460" s="198">
        <v>0</v>
      </c>
      <c r="I460" s="198">
        <v>0</v>
      </c>
      <c r="J460" s="200">
        <v>0</v>
      </c>
    </row>
    <row r="461" spans="1:10" ht="25.5">
      <c r="A461" s="246" t="s">
        <v>517</v>
      </c>
      <c r="B461" s="24" t="s">
        <v>5</v>
      </c>
      <c r="C461" s="24" t="s">
        <v>369</v>
      </c>
      <c r="D461" s="298">
        <v>100000</v>
      </c>
      <c r="E461" s="148">
        <f t="shared" si="68"/>
        <v>100000</v>
      </c>
      <c r="F461" s="196">
        <f>D461+G461+H461+I461+J461</f>
        <v>103600</v>
      </c>
      <c r="G461" s="298">
        <v>0</v>
      </c>
      <c r="H461" s="198">
        <v>3600</v>
      </c>
      <c r="I461" s="198">
        <v>0</v>
      </c>
      <c r="J461" s="200">
        <v>0</v>
      </c>
    </row>
    <row r="462" spans="1:10" ht="25.5">
      <c r="A462" s="246" t="s">
        <v>498</v>
      </c>
      <c r="B462" s="24" t="s">
        <v>5</v>
      </c>
      <c r="C462" s="24" t="s">
        <v>369</v>
      </c>
      <c r="D462" s="299">
        <v>1000</v>
      </c>
      <c r="E462" s="148">
        <f t="shared" si="68"/>
        <v>1000</v>
      </c>
      <c r="F462" s="196">
        <f t="shared" si="69"/>
        <v>114900</v>
      </c>
      <c r="G462" s="299">
        <f>110000+3900</f>
        <v>113900</v>
      </c>
      <c r="H462" s="198">
        <v>0</v>
      </c>
      <c r="I462" s="198">
        <v>0</v>
      </c>
      <c r="J462" s="200">
        <v>0</v>
      </c>
    </row>
    <row r="463" spans="1:10" ht="25.5">
      <c r="A463" s="246" t="s">
        <v>478</v>
      </c>
      <c r="B463" s="24" t="s">
        <v>5</v>
      </c>
      <c r="C463" s="24" t="s">
        <v>369</v>
      </c>
      <c r="D463" s="299">
        <v>1000</v>
      </c>
      <c r="E463" s="148">
        <f t="shared" si="68"/>
        <v>1000</v>
      </c>
      <c r="F463" s="196">
        <f t="shared" si="69"/>
        <v>91300</v>
      </c>
      <c r="G463" s="299">
        <f>86000+4300</f>
        <v>90300</v>
      </c>
      <c r="H463" s="198">
        <v>0</v>
      </c>
      <c r="I463" s="198">
        <v>0</v>
      </c>
      <c r="J463" s="200">
        <v>0</v>
      </c>
    </row>
    <row r="464" spans="1:10" ht="25.5">
      <c r="A464" s="234" t="s">
        <v>301</v>
      </c>
      <c r="B464" s="24" t="s">
        <v>5</v>
      </c>
      <c r="C464" s="24" t="s">
        <v>369</v>
      </c>
      <c r="D464" s="299">
        <v>86000</v>
      </c>
      <c r="E464" s="148">
        <f t="shared" si="68"/>
        <v>86000</v>
      </c>
      <c r="F464" s="196">
        <f t="shared" si="69"/>
        <v>90200</v>
      </c>
      <c r="G464" s="299">
        <v>4200</v>
      </c>
      <c r="H464" s="198">
        <v>0</v>
      </c>
      <c r="I464" s="198">
        <v>0</v>
      </c>
      <c r="J464" s="200">
        <v>0</v>
      </c>
    </row>
    <row r="465" spans="1:10" ht="25.5">
      <c r="A465" s="234" t="s">
        <v>302</v>
      </c>
      <c r="B465" s="24" t="s">
        <v>5</v>
      </c>
      <c r="C465" s="24" t="s">
        <v>369</v>
      </c>
      <c r="D465" s="299">
        <v>89554</v>
      </c>
      <c r="E465" s="148">
        <f t="shared" si="68"/>
        <v>89554</v>
      </c>
      <c r="F465" s="196">
        <f t="shared" si="69"/>
        <v>92874</v>
      </c>
      <c r="G465" s="299">
        <v>3320</v>
      </c>
      <c r="H465" s="198">
        <v>0</v>
      </c>
      <c r="I465" s="198">
        <v>0</v>
      </c>
      <c r="J465" s="200">
        <v>0</v>
      </c>
    </row>
    <row r="466" spans="1:10" ht="25.5">
      <c r="A466" s="234" t="s">
        <v>303</v>
      </c>
      <c r="B466" s="24" t="s">
        <v>5</v>
      </c>
      <c r="C466" s="24" t="s">
        <v>369</v>
      </c>
      <c r="D466" s="299">
        <v>76000</v>
      </c>
      <c r="E466" s="148">
        <f t="shared" si="68"/>
        <v>76000</v>
      </c>
      <c r="F466" s="196">
        <f t="shared" si="69"/>
        <v>80000</v>
      </c>
      <c r="G466" s="299">
        <v>4000</v>
      </c>
      <c r="H466" s="198">
        <v>0</v>
      </c>
      <c r="I466" s="198">
        <v>0</v>
      </c>
      <c r="J466" s="200">
        <v>0</v>
      </c>
    </row>
    <row r="467" spans="1:10" ht="25.5">
      <c r="A467" s="234" t="s">
        <v>304</v>
      </c>
      <c r="B467" s="24" t="s">
        <v>5</v>
      </c>
      <c r="C467" s="24" t="s">
        <v>369</v>
      </c>
      <c r="D467" s="300">
        <v>94000</v>
      </c>
      <c r="E467" s="148">
        <f t="shared" si="68"/>
        <v>94000</v>
      </c>
      <c r="F467" s="196">
        <f t="shared" si="69"/>
        <v>96600</v>
      </c>
      <c r="G467" s="522">
        <v>2600</v>
      </c>
      <c r="H467" s="198">
        <v>0</v>
      </c>
      <c r="I467" s="198">
        <v>0</v>
      </c>
      <c r="J467" s="200">
        <v>0</v>
      </c>
    </row>
    <row r="468" spans="1:10" ht="25.5">
      <c r="A468" s="246" t="s">
        <v>439</v>
      </c>
      <c r="B468" s="24" t="s">
        <v>5</v>
      </c>
      <c r="C468" s="24" t="s">
        <v>369</v>
      </c>
      <c r="D468" s="301">
        <v>166000</v>
      </c>
      <c r="E468" s="148">
        <f t="shared" si="68"/>
        <v>166000</v>
      </c>
      <c r="F468" s="196">
        <f t="shared" si="69"/>
        <v>171000</v>
      </c>
      <c r="G468" s="523">
        <v>5000</v>
      </c>
      <c r="H468" s="198">
        <v>0</v>
      </c>
      <c r="I468" s="198">
        <v>0</v>
      </c>
      <c r="J468" s="200">
        <v>0</v>
      </c>
    </row>
    <row r="469" spans="1:10" ht="25.5">
      <c r="A469" s="246" t="s">
        <v>511</v>
      </c>
      <c r="B469" s="24" t="s">
        <v>5</v>
      </c>
      <c r="C469" s="24" t="s">
        <v>369</v>
      </c>
      <c r="D469" s="198">
        <v>1000</v>
      </c>
      <c r="E469" s="148">
        <f t="shared" si="68"/>
        <v>1000</v>
      </c>
      <c r="F469" s="196">
        <f t="shared" si="69"/>
        <v>4390000</v>
      </c>
      <c r="G469" s="198">
        <v>4389000</v>
      </c>
      <c r="H469" s="198">
        <v>0</v>
      </c>
      <c r="I469" s="198">
        <v>0</v>
      </c>
      <c r="J469" s="200">
        <v>0</v>
      </c>
    </row>
    <row r="470" spans="1:10" ht="25.5">
      <c r="A470" s="246" t="s">
        <v>512</v>
      </c>
      <c r="B470" s="24" t="s">
        <v>5</v>
      </c>
      <c r="C470" s="24" t="s">
        <v>369</v>
      </c>
      <c r="D470" s="198">
        <v>170000</v>
      </c>
      <c r="E470" s="148">
        <f t="shared" si="68"/>
        <v>170000</v>
      </c>
      <c r="F470" s="196">
        <f t="shared" si="69"/>
        <v>3170000</v>
      </c>
      <c r="G470" s="198">
        <v>3000000</v>
      </c>
      <c r="H470" s="198">
        <v>0</v>
      </c>
      <c r="I470" s="198">
        <v>0</v>
      </c>
      <c r="J470" s="200">
        <v>0</v>
      </c>
    </row>
    <row r="471" spans="1:10" ht="25.5">
      <c r="A471" s="246" t="s">
        <v>488</v>
      </c>
      <c r="B471" s="24" t="s">
        <v>5</v>
      </c>
      <c r="C471" s="24" t="s">
        <v>369</v>
      </c>
      <c r="D471" s="198">
        <v>1000</v>
      </c>
      <c r="E471" s="148">
        <f t="shared" si="68"/>
        <v>1000</v>
      </c>
      <c r="F471" s="196">
        <f t="shared" si="69"/>
        <v>2910000</v>
      </c>
      <c r="G471" s="198">
        <f>2328000+581000</f>
        <v>2909000</v>
      </c>
      <c r="H471" s="198">
        <v>0</v>
      </c>
      <c r="I471" s="198">
        <v>0</v>
      </c>
      <c r="J471" s="200">
        <v>0</v>
      </c>
    </row>
    <row r="472" spans="1:10" ht="25.5">
      <c r="A472" s="246" t="s">
        <v>482</v>
      </c>
      <c r="B472" s="24" t="s">
        <v>5</v>
      </c>
      <c r="C472" s="24" t="s">
        <v>369</v>
      </c>
      <c r="D472" s="198">
        <v>1000</v>
      </c>
      <c r="E472" s="148">
        <f t="shared" si="68"/>
        <v>1000</v>
      </c>
      <c r="F472" s="196">
        <f t="shared" si="69"/>
        <v>4600000</v>
      </c>
      <c r="G472" s="198">
        <v>4599000</v>
      </c>
      <c r="H472" s="198">
        <v>0</v>
      </c>
      <c r="I472" s="198">
        <v>0</v>
      </c>
      <c r="J472" s="200">
        <v>0</v>
      </c>
    </row>
    <row r="473" spans="1:10" ht="25.5">
      <c r="A473" s="234" t="s">
        <v>295</v>
      </c>
      <c r="B473" s="24" t="s">
        <v>5</v>
      </c>
      <c r="C473" s="24" t="s">
        <v>369</v>
      </c>
      <c r="D473" s="198">
        <v>1000</v>
      </c>
      <c r="E473" s="148">
        <f t="shared" si="68"/>
        <v>1000</v>
      </c>
      <c r="F473" s="196">
        <f>D473+G473+H473+I473+J473</f>
        <v>2557000</v>
      </c>
      <c r="G473" s="198">
        <v>2556000</v>
      </c>
      <c r="H473" s="198">
        <v>0</v>
      </c>
      <c r="I473" s="198">
        <v>0</v>
      </c>
      <c r="J473" s="200">
        <v>0</v>
      </c>
    </row>
    <row r="474" spans="1:10" ht="25.5">
      <c r="A474" s="246" t="s">
        <v>518</v>
      </c>
      <c r="B474" s="24" t="s">
        <v>5</v>
      </c>
      <c r="C474" s="24" t="s">
        <v>369</v>
      </c>
      <c r="D474" s="198">
        <v>1000</v>
      </c>
      <c r="E474" s="148">
        <f t="shared" si="68"/>
        <v>1000</v>
      </c>
      <c r="F474" s="196">
        <f t="shared" si="69"/>
        <v>3900000</v>
      </c>
      <c r="G474" s="198">
        <v>3800000</v>
      </c>
      <c r="H474" s="198">
        <v>99000</v>
      </c>
      <c r="I474" s="198">
        <v>0</v>
      </c>
      <c r="J474" s="200">
        <v>0</v>
      </c>
    </row>
    <row r="475" spans="1:10" ht="25.5">
      <c r="A475" s="229" t="s">
        <v>499</v>
      </c>
      <c r="B475" s="24" t="s">
        <v>5</v>
      </c>
      <c r="C475" s="24" t="s">
        <v>369</v>
      </c>
      <c r="D475" s="198">
        <v>1000</v>
      </c>
      <c r="E475" s="148">
        <f t="shared" si="68"/>
        <v>1000</v>
      </c>
      <c r="F475" s="196">
        <f t="shared" si="69"/>
        <v>6400000</v>
      </c>
      <c r="G475" s="198">
        <f>6300000+99000</f>
        <v>6399000</v>
      </c>
      <c r="H475" s="198">
        <v>0</v>
      </c>
      <c r="I475" s="198">
        <v>0</v>
      </c>
      <c r="J475" s="200">
        <v>0</v>
      </c>
    </row>
    <row r="476" spans="1:10" ht="25.5">
      <c r="A476" s="246" t="s">
        <v>481</v>
      </c>
      <c r="B476" s="24" t="s">
        <v>5</v>
      </c>
      <c r="C476" s="24" t="s">
        <v>369</v>
      </c>
      <c r="D476" s="198">
        <v>1000</v>
      </c>
      <c r="E476" s="148">
        <f t="shared" si="68"/>
        <v>1000</v>
      </c>
      <c r="F476" s="196">
        <f t="shared" si="69"/>
        <v>3900000</v>
      </c>
      <c r="G476" s="198">
        <v>3899000</v>
      </c>
      <c r="H476" s="198">
        <v>0</v>
      </c>
      <c r="I476" s="198">
        <v>0</v>
      </c>
      <c r="J476" s="200">
        <v>0</v>
      </c>
    </row>
    <row r="477" spans="1:10" ht="25.5">
      <c r="A477" s="234" t="s">
        <v>296</v>
      </c>
      <c r="B477" s="24" t="s">
        <v>5</v>
      </c>
      <c r="C477" s="24" t="s">
        <v>369</v>
      </c>
      <c r="D477" s="198">
        <v>1000</v>
      </c>
      <c r="E477" s="148">
        <f t="shared" si="68"/>
        <v>1000</v>
      </c>
      <c r="F477" s="196">
        <f t="shared" si="69"/>
        <v>3900000</v>
      </c>
      <c r="G477" s="198">
        <v>3899000</v>
      </c>
      <c r="H477" s="198">
        <v>0</v>
      </c>
      <c r="I477" s="198">
        <v>0</v>
      </c>
      <c r="J477" s="200">
        <v>0</v>
      </c>
    </row>
    <row r="478" spans="1:10" ht="25.5">
      <c r="A478" s="234" t="s">
        <v>297</v>
      </c>
      <c r="B478" s="24" t="s">
        <v>5</v>
      </c>
      <c r="C478" s="24" t="s">
        <v>369</v>
      </c>
      <c r="D478" s="198">
        <v>1000</v>
      </c>
      <c r="E478" s="148">
        <f t="shared" si="68"/>
        <v>1000</v>
      </c>
      <c r="F478" s="196">
        <f t="shared" si="69"/>
        <v>2769589</v>
      </c>
      <c r="G478" s="198">
        <v>2768589</v>
      </c>
      <c r="H478" s="198">
        <v>0</v>
      </c>
      <c r="I478" s="198">
        <v>0</v>
      </c>
      <c r="J478" s="200">
        <v>0</v>
      </c>
    </row>
    <row r="479" spans="1:10" ht="25.5">
      <c r="A479" s="246" t="s">
        <v>298</v>
      </c>
      <c r="B479" s="24" t="s">
        <v>5</v>
      </c>
      <c r="C479" s="24" t="s">
        <v>369</v>
      </c>
      <c r="D479" s="198">
        <v>1000</v>
      </c>
      <c r="E479" s="148">
        <f t="shared" si="68"/>
        <v>1000</v>
      </c>
      <c r="F479" s="196">
        <f t="shared" si="69"/>
        <v>650000</v>
      </c>
      <c r="G479" s="198">
        <v>649000</v>
      </c>
      <c r="H479" s="198">
        <v>0</v>
      </c>
      <c r="I479" s="198">
        <v>0</v>
      </c>
      <c r="J479" s="200">
        <v>0</v>
      </c>
    </row>
    <row r="480" spans="1:10" ht="25.5">
      <c r="A480" s="234" t="s">
        <v>299</v>
      </c>
      <c r="B480" s="24" t="s">
        <v>5</v>
      </c>
      <c r="C480" s="24" t="s">
        <v>369</v>
      </c>
      <c r="D480" s="198">
        <v>1000</v>
      </c>
      <c r="E480" s="148">
        <f t="shared" si="68"/>
        <v>1000</v>
      </c>
      <c r="F480" s="196">
        <f t="shared" si="69"/>
        <v>3645000</v>
      </c>
      <c r="G480" s="198">
        <v>3644000</v>
      </c>
      <c r="H480" s="198">
        <v>0</v>
      </c>
      <c r="I480" s="198">
        <v>0</v>
      </c>
      <c r="J480" s="200">
        <v>0</v>
      </c>
    </row>
    <row r="481" spans="1:10" ht="25.5">
      <c r="A481" s="246" t="s">
        <v>438</v>
      </c>
      <c r="B481" s="24" t="s">
        <v>5</v>
      </c>
      <c r="C481" s="24" t="s">
        <v>369</v>
      </c>
      <c r="D481" s="198">
        <v>100000</v>
      </c>
      <c r="E481" s="148">
        <f t="shared" si="68"/>
        <v>100000</v>
      </c>
      <c r="F481" s="196">
        <f t="shared" si="69"/>
        <v>13500000</v>
      </c>
      <c r="G481" s="198">
        <v>13400000</v>
      </c>
      <c r="H481" s="198">
        <v>0</v>
      </c>
      <c r="I481" s="198">
        <v>0</v>
      </c>
      <c r="J481" s="200">
        <v>0</v>
      </c>
    </row>
    <row r="482" spans="1:10" ht="25.5">
      <c r="A482" s="246" t="s">
        <v>513</v>
      </c>
      <c r="B482" s="24" t="s">
        <v>5</v>
      </c>
      <c r="C482" s="24" t="s">
        <v>369</v>
      </c>
      <c r="D482" s="198">
        <v>1000</v>
      </c>
      <c r="E482" s="148">
        <f t="shared" si="68"/>
        <v>1000</v>
      </c>
      <c r="F482" s="196">
        <f t="shared" si="69"/>
        <v>42300</v>
      </c>
      <c r="G482" s="198">
        <v>41300</v>
      </c>
      <c r="H482" s="198">
        <v>0</v>
      </c>
      <c r="I482" s="198">
        <v>0</v>
      </c>
      <c r="J482" s="200">
        <v>0</v>
      </c>
    </row>
    <row r="483" spans="1:10" ht="24" customHeight="1">
      <c r="A483" s="246" t="s">
        <v>514</v>
      </c>
      <c r="B483" s="24" t="s">
        <v>5</v>
      </c>
      <c r="C483" s="24" t="s">
        <v>369</v>
      </c>
      <c r="D483" s="198">
        <v>1500</v>
      </c>
      <c r="E483" s="148">
        <f t="shared" si="68"/>
        <v>1500</v>
      </c>
      <c r="F483" s="196">
        <f t="shared" si="69"/>
        <v>30500</v>
      </c>
      <c r="G483" s="198">
        <v>29000</v>
      </c>
      <c r="H483" s="198">
        <v>0</v>
      </c>
      <c r="I483" s="198">
        <v>0</v>
      </c>
      <c r="J483" s="200">
        <v>0</v>
      </c>
    </row>
    <row r="484" spans="1:10" ht="27.75" customHeight="1">
      <c r="A484" s="246" t="s">
        <v>489</v>
      </c>
      <c r="B484" s="24" t="s">
        <v>5</v>
      </c>
      <c r="C484" s="24" t="s">
        <v>369</v>
      </c>
      <c r="D484" s="198">
        <v>1000</v>
      </c>
      <c r="E484" s="148">
        <f t="shared" si="68"/>
        <v>1000</v>
      </c>
      <c r="F484" s="196">
        <f t="shared" si="69"/>
        <v>28000</v>
      </c>
      <c r="G484" s="198">
        <f>22000+5000</f>
        <v>27000</v>
      </c>
      <c r="H484" s="198">
        <v>0</v>
      </c>
      <c r="I484" s="198">
        <v>0</v>
      </c>
      <c r="J484" s="200">
        <v>0</v>
      </c>
    </row>
    <row r="485" spans="1:10" ht="33" customHeight="1">
      <c r="A485" s="246" t="s">
        <v>484</v>
      </c>
      <c r="B485" s="24" t="s">
        <v>5</v>
      </c>
      <c r="C485" s="24" t="s">
        <v>369</v>
      </c>
      <c r="D485" s="198">
        <v>1000</v>
      </c>
      <c r="E485" s="148">
        <f t="shared" si="68"/>
        <v>1000</v>
      </c>
      <c r="F485" s="196">
        <f t="shared" si="69"/>
        <v>44300</v>
      </c>
      <c r="G485" s="198">
        <v>43300</v>
      </c>
      <c r="H485" s="198">
        <v>0</v>
      </c>
      <c r="I485" s="198">
        <v>0</v>
      </c>
      <c r="J485" s="200">
        <v>0</v>
      </c>
    </row>
    <row r="486" spans="1:10" ht="25.5" customHeight="1">
      <c r="A486" s="234" t="s">
        <v>305</v>
      </c>
      <c r="B486" s="24" t="s">
        <v>5</v>
      </c>
      <c r="C486" s="24" t="s">
        <v>369</v>
      </c>
      <c r="D486" s="198">
        <v>1000</v>
      </c>
      <c r="E486" s="148">
        <f t="shared" si="68"/>
        <v>1000</v>
      </c>
      <c r="F486" s="196">
        <f t="shared" si="69"/>
        <v>25500</v>
      </c>
      <c r="G486" s="198">
        <v>24500</v>
      </c>
      <c r="H486" s="198">
        <v>0</v>
      </c>
      <c r="I486" s="198">
        <v>0</v>
      </c>
      <c r="J486" s="200">
        <v>0</v>
      </c>
    </row>
    <row r="487" spans="1:10" ht="24.75" customHeight="1">
      <c r="A487" s="246" t="s">
        <v>519</v>
      </c>
      <c r="B487" s="24" t="s">
        <v>5</v>
      </c>
      <c r="C487" s="24" t="s">
        <v>369</v>
      </c>
      <c r="D487" s="198">
        <v>1000</v>
      </c>
      <c r="E487" s="148">
        <f t="shared" si="68"/>
        <v>1000</v>
      </c>
      <c r="F487" s="196">
        <f t="shared" si="69"/>
        <v>39000</v>
      </c>
      <c r="G487" s="198">
        <v>37000</v>
      </c>
      <c r="H487" s="198">
        <v>1000</v>
      </c>
      <c r="I487" s="198">
        <v>0</v>
      </c>
      <c r="J487" s="200">
        <v>0</v>
      </c>
    </row>
    <row r="488" spans="1:10" ht="32.25" customHeight="1">
      <c r="A488" s="246" t="s">
        <v>500</v>
      </c>
      <c r="B488" s="24" t="s">
        <v>5</v>
      </c>
      <c r="C488" s="24" t="s">
        <v>369</v>
      </c>
      <c r="D488" s="198">
        <v>1000</v>
      </c>
      <c r="E488" s="148">
        <f t="shared" si="68"/>
        <v>1000</v>
      </c>
      <c r="F488" s="196">
        <f t="shared" si="69"/>
        <v>61700</v>
      </c>
      <c r="G488" s="198">
        <v>60700</v>
      </c>
      <c r="H488" s="198">
        <v>0</v>
      </c>
      <c r="I488" s="198">
        <v>0</v>
      </c>
      <c r="J488" s="200">
        <v>0</v>
      </c>
    </row>
    <row r="489" spans="1:10" ht="40.5" customHeight="1">
      <c r="A489" s="246" t="s">
        <v>479</v>
      </c>
      <c r="B489" s="24" t="s">
        <v>5</v>
      </c>
      <c r="C489" s="24" t="s">
        <v>369</v>
      </c>
      <c r="D489" s="198">
        <v>1000</v>
      </c>
      <c r="E489" s="148">
        <f t="shared" si="68"/>
        <v>1000</v>
      </c>
      <c r="F489" s="196">
        <f t="shared" si="69"/>
        <v>37500</v>
      </c>
      <c r="G489" s="198">
        <v>36500</v>
      </c>
      <c r="H489" s="198">
        <v>0</v>
      </c>
      <c r="I489" s="198">
        <v>0</v>
      </c>
      <c r="J489" s="200">
        <v>0</v>
      </c>
    </row>
    <row r="490" spans="1:10" ht="38.25">
      <c r="A490" s="234" t="s">
        <v>306</v>
      </c>
      <c r="B490" s="24" t="s">
        <v>5</v>
      </c>
      <c r="C490" s="24" t="s">
        <v>369</v>
      </c>
      <c r="D490" s="198">
        <v>1000</v>
      </c>
      <c r="E490" s="148">
        <f t="shared" si="68"/>
        <v>1000</v>
      </c>
      <c r="F490" s="196">
        <f t="shared" si="69"/>
        <v>38000</v>
      </c>
      <c r="G490" s="198">
        <v>37000</v>
      </c>
      <c r="H490" s="198">
        <v>0</v>
      </c>
      <c r="I490" s="198">
        <v>0</v>
      </c>
      <c r="J490" s="200">
        <v>0</v>
      </c>
    </row>
    <row r="491" spans="1:10" ht="38.25">
      <c r="A491" s="234" t="s">
        <v>307</v>
      </c>
      <c r="B491" s="24" t="s">
        <v>5</v>
      </c>
      <c r="C491" s="24" t="s">
        <v>369</v>
      </c>
      <c r="D491" s="198">
        <v>1000</v>
      </c>
      <c r="E491" s="148">
        <f t="shared" si="68"/>
        <v>1000</v>
      </c>
      <c r="F491" s="196">
        <f t="shared" si="69"/>
        <v>26559</v>
      </c>
      <c r="G491" s="198">
        <v>25559</v>
      </c>
      <c r="H491" s="198">
        <v>0</v>
      </c>
      <c r="I491" s="198">
        <v>0</v>
      </c>
      <c r="J491" s="200">
        <v>0</v>
      </c>
    </row>
    <row r="492" spans="1:10" ht="25.5">
      <c r="A492" s="234" t="s">
        <v>308</v>
      </c>
      <c r="B492" s="24" t="s">
        <v>5</v>
      </c>
      <c r="C492" s="24" t="s">
        <v>369</v>
      </c>
      <c r="D492" s="198">
        <v>1000</v>
      </c>
      <c r="E492" s="148">
        <f t="shared" si="68"/>
        <v>1000</v>
      </c>
      <c r="F492" s="196">
        <f t="shared" si="69"/>
        <v>6000</v>
      </c>
      <c r="G492" s="198">
        <v>5000</v>
      </c>
      <c r="H492" s="198">
        <v>0</v>
      </c>
      <c r="I492" s="198">
        <v>0</v>
      </c>
      <c r="J492" s="200">
        <v>0</v>
      </c>
    </row>
    <row r="493" spans="1:10" ht="40.5" customHeight="1">
      <c r="A493" s="246" t="s">
        <v>309</v>
      </c>
      <c r="B493" s="24" t="s">
        <v>5</v>
      </c>
      <c r="C493" s="24" t="s">
        <v>369</v>
      </c>
      <c r="D493" s="198">
        <v>1000</v>
      </c>
      <c r="E493" s="148">
        <f t="shared" si="68"/>
        <v>1000</v>
      </c>
      <c r="F493" s="196">
        <f t="shared" si="69"/>
        <v>35100</v>
      </c>
      <c r="G493" s="198">
        <v>34100</v>
      </c>
      <c r="H493" s="198">
        <v>0</v>
      </c>
      <c r="I493" s="198">
        <v>0</v>
      </c>
      <c r="J493" s="200">
        <v>0</v>
      </c>
    </row>
    <row r="494" spans="1:10" ht="40.5" customHeight="1">
      <c r="A494" s="269" t="s">
        <v>440</v>
      </c>
      <c r="B494" s="24" t="s">
        <v>5</v>
      </c>
      <c r="C494" s="24" t="s">
        <v>369</v>
      </c>
      <c r="D494" s="198">
        <v>0</v>
      </c>
      <c r="E494" s="148">
        <f t="shared" si="68"/>
        <v>0</v>
      </c>
      <c r="F494" s="196">
        <f t="shared" si="69"/>
        <v>125000</v>
      </c>
      <c r="G494" s="198">
        <v>125000</v>
      </c>
      <c r="H494" s="198">
        <v>0</v>
      </c>
      <c r="I494" s="198">
        <v>0</v>
      </c>
      <c r="J494" s="200">
        <v>0</v>
      </c>
    </row>
    <row r="495" spans="1:10" ht="38.25">
      <c r="A495" s="246" t="s">
        <v>515</v>
      </c>
      <c r="B495" s="24" t="s">
        <v>5</v>
      </c>
      <c r="C495" s="24" t="s">
        <v>369</v>
      </c>
      <c r="D495" s="198">
        <v>1000</v>
      </c>
      <c r="E495" s="148">
        <f t="shared" si="68"/>
        <v>1000</v>
      </c>
      <c r="F495" s="196">
        <f t="shared" si="69"/>
        <v>33900</v>
      </c>
      <c r="G495" s="198">
        <v>32900</v>
      </c>
      <c r="H495" s="198">
        <v>0</v>
      </c>
      <c r="I495" s="198">
        <v>0</v>
      </c>
      <c r="J495" s="200">
        <v>0</v>
      </c>
    </row>
    <row r="496" spans="1:10" ht="38.25">
      <c r="A496" s="246" t="s">
        <v>516</v>
      </c>
      <c r="B496" s="24" t="s">
        <v>5</v>
      </c>
      <c r="C496" s="24" t="s">
        <v>369</v>
      </c>
      <c r="D496" s="198">
        <v>1500</v>
      </c>
      <c r="E496" s="148">
        <f t="shared" si="68"/>
        <v>1500</v>
      </c>
      <c r="F496" s="196">
        <f t="shared" si="69"/>
        <v>23000</v>
      </c>
      <c r="G496" s="198">
        <f>23000-1500</f>
        <v>21500</v>
      </c>
      <c r="H496" s="198">
        <v>0</v>
      </c>
      <c r="I496" s="198">
        <v>0</v>
      </c>
      <c r="J496" s="200">
        <v>0</v>
      </c>
    </row>
    <row r="497" spans="1:10" ht="38.25">
      <c r="A497" s="246" t="s">
        <v>486</v>
      </c>
      <c r="B497" s="24" t="s">
        <v>5</v>
      </c>
      <c r="C497" s="24" t="s">
        <v>369</v>
      </c>
      <c r="D497" s="198">
        <v>1000</v>
      </c>
      <c r="E497" s="148">
        <f t="shared" si="68"/>
        <v>1000</v>
      </c>
      <c r="F497" s="196">
        <f t="shared" si="69"/>
        <v>23000</v>
      </c>
      <c r="G497" s="198">
        <f>18000+4000</f>
        <v>22000</v>
      </c>
      <c r="H497" s="198">
        <v>0</v>
      </c>
      <c r="I497" s="198">
        <v>0</v>
      </c>
      <c r="J497" s="200">
        <v>0</v>
      </c>
    </row>
    <row r="498" spans="1:12" ht="38.25">
      <c r="A498" s="246" t="s">
        <v>485</v>
      </c>
      <c r="B498" s="24" t="s">
        <v>5</v>
      </c>
      <c r="C498" s="24" t="s">
        <v>369</v>
      </c>
      <c r="D498" s="198">
        <v>1000</v>
      </c>
      <c r="E498" s="148">
        <f t="shared" si="68"/>
        <v>1000</v>
      </c>
      <c r="F498" s="196">
        <f t="shared" si="69"/>
        <v>31500</v>
      </c>
      <c r="G498" s="198">
        <v>30500</v>
      </c>
      <c r="H498" s="198">
        <v>0</v>
      </c>
      <c r="I498" s="198">
        <v>0</v>
      </c>
      <c r="J498" s="200">
        <v>0</v>
      </c>
      <c r="L498" s="13"/>
    </row>
    <row r="499" spans="1:10" ht="38.25">
      <c r="A499" s="234" t="s">
        <v>310</v>
      </c>
      <c r="B499" s="24" t="s">
        <v>5</v>
      </c>
      <c r="C499" s="24" t="s">
        <v>369</v>
      </c>
      <c r="D499" s="198">
        <v>1000</v>
      </c>
      <c r="E499" s="148">
        <f t="shared" si="68"/>
        <v>1000</v>
      </c>
      <c r="F499" s="196">
        <f t="shared" si="69"/>
        <v>20000</v>
      </c>
      <c r="G499" s="198">
        <f>17500+1500</f>
        <v>19000</v>
      </c>
      <c r="H499" s="198">
        <v>0</v>
      </c>
      <c r="I499" s="198">
        <v>0</v>
      </c>
      <c r="J499" s="200">
        <v>0</v>
      </c>
    </row>
    <row r="500" spans="1:10" ht="38.25">
      <c r="A500" s="246" t="s">
        <v>520</v>
      </c>
      <c r="B500" s="24" t="s">
        <v>5</v>
      </c>
      <c r="C500" s="24" t="s">
        <v>369</v>
      </c>
      <c r="D500" s="198">
        <v>1000</v>
      </c>
      <c r="E500" s="148">
        <f t="shared" si="68"/>
        <v>1000</v>
      </c>
      <c r="F500" s="196">
        <f t="shared" si="69"/>
        <v>31000</v>
      </c>
      <c r="G500" s="198">
        <v>29000</v>
      </c>
      <c r="H500" s="198">
        <v>1000</v>
      </c>
      <c r="I500" s="198">
        <v>0</v>
      </c>
      <c r="J500" s="200">
        <v>0</v>
      </c>
    </row>
    <row r="501" spans="1:10" ht="38.25">
      <c r="A501" s="246" t="s">
        <v>501</v>
      </c>
      <c r="B501" s="24" t="s">
        <v>5</v>
      </c>
      <c r="C501" s="24" t="s">
        <v>369</v>
      </c>
      <c r="D501" s="198">
        <v>1000</v>
      </c>
      <c r="E501" s="148">
        <f t="shared" si="68"/>
        <v>1000</v>
      </c>
      <c r="F501" s="196">
        <f t="shared" si="69"/>
        <v>50000</v>
      </c>
      <c r="G501" s="198">
        <v>49000</v>
      </c>
      <c r="H501" s="198">
        <v>0</v>
      </c>
      <c r="I501" s="198">
        <v>0</v>
      </c>
      <c r="J501" s="200">
        <v>0</v>
      </c>
    </row>
    <row r="502" spans="1:10" ht="38.25">
      <c r="A502" s="246" t="s">
        <v>480</v>
      </c>
      <c r="B502" s="24" t="s">
        <v>5</v>
      </c>
      <c r="C502" s="24" t="s">
        <v>369</v>
      </c>
      <c r="D502" s="198">
        <v>1000</v>
      </c>
      <c r="E502" s="148">
        <f t="shared" si="68"/>
        <v>1000</v>
      </c>
      <c r="F502" s="196">
        <f t="shared" si="69"/>
        <v>30000</v>
      </c>
      <c r="G502" s="198">
        <v>29000</v>
      </c>
      <c r="H502" s="198">
        <v>0</v>
      </c>
      <c r="I502" s="198">
        <v>0</v>
      </c>
      <c r="J502" s="200">
        <v>0</v>
      </c>
    </row>
    <row r="503" spans="1:10" ht="38.25">
      <c r="A503" s="246" t="s">
        <v>311</v>
      </c>
      <c r="B503" s="24" t="s">
        <v>5</v>
      </c>
      <c r="C503" s="24" t="s">
        <v>369</v>
      </c>
      <c r="D503" s="198">
        <v>1000</v>
      </c>
      <c r="E503" s="148">
        <f t="shared" si="68"/>
        <v>1000</v>
      </c>
      <c r="F503" s="196">
        <f t="shared" si="69"/>
        <v>31000</v>
      </c>
      <c r="G503" s="198">
        <v>30000</v>
      </c>
      <c r="H503" s="198">
        <v>0</v>
      </c>
      <c r="I503" s="198">
        <v>0</v>
      </c>
      <c r="J503" s="200">
        <v>0</v>
      </c>
    </row>
    <row r="504" spans="1:10" ht="38.25">
      <c r="A504" s="234" t="s">
        <v>312</v>
      </c>
      <c r="B504" s="24" t="s">
        <v>5</v>
      </c>
      <c r="C504" s="24" t="s">
        <v>369</v>
      </c>
      <c r="D504" s="198">
        <v>1000</v>
      </c>
      <c r="E504" s="148">
        <f t="shared" si="68"/>
        <v>1000</v>
      </c>
      <c r="F504" s="196">
        <f t="shared" si="69"/>
        <v>21248</v>
      </c>
      <c r="G504" s="198">
        <v>20248</v>
      </c>
      <c r="H504" s="198">
        <v>0</v>
      </c>
      <c r="I504" s="198">
        <v>0</v>
      </c>
      <c r="J504" s="200">
        <v>0</v>
      </c>
    </row>
    <row r="505" spans="1:10" ht="38.25">
      <c r="A505" s="246" t="s">
        <v>313</v>
      </c>
      <c r="B505" s="24" t="s">
        <v>5</v>
      </c>
      <c r="C505" s="24" t="s">
        <v>369</v>
      </c>
      <c r="D505" s="198">
        <v>1000</v>
      </c>
      <c r="E505" s="148">
        <f t="shared" si="68"/>
        <v>1000</v>
      </c>
      <c r="F505" s="196">
        <f>D505+G505+H505+I505+J505</f>
        <v>5000</v>
      </c>
      <c r="G505" s="198">
        <v>4000</v>
      </c>
      <c r="H505" s="198">
        <v>0</v>
      </c>
      <c r="I505" s="198">
        <v>0</v>
      </c>
      <c r="J505" s="200">
        <v>0</v>
      </c>
    </row>
    <row r="506" spans="1:10" ht="38.25">
      <c r="A506" s="246" t="s">
        <v>314</v>
      </c>
      <c r="B506" s="24" t="s">
        <v>5</v>
      </c>
      <c r="C506" s="24" t="s">
        <v>369</v>
      </c>
      <c r="D506" s="198">
        <v>1000</v>
      </c>
      <c r="E506" s="148">
        <f t="shared" si="68"/>
        <v>1000</v>
      </c>
      <c r="F506" s="196">
        <f t="shared" si="69"/>
        <v>28100</v>
      </c>
      <c r="G506" s="198">
        <v>27100</v>
      </c>
      <c r="H506" s="198">
        <v>0</v>
      </c>
      <c r="I506" s="198">
        <v>0</v>
      </c>
      <c r="J506" s="200">
        <v>0</v>
      </c>
    </row>
    <row r="507" spans="1:10" ht="38.25">
      <c r="A507" s="270" t="s">
        <v>441</v>
      </c>
      <c r="B507" s="24" t="s">
        <v>5</v>
      </c>
      <c r="C507" s="24" t="s">
        <v>369</v>
      </c>
      <c r="D507" s="198">
        <v>0</v>
      </c>
      <c r="E507" s="148">
        <f t="shared" si="68"/>
        <v>0</v>
      </c>
      <c r="F507" s="196">
        <f t="shared" si="69"/>
        <v>100000</v>
      </c>
      <c r="G507" s="199">
        <v>100000</v>
      </c>
      <c r="H507" s="198">
        <v>0</v>
      </c>
      <c r="I507" s="198">
        <v>0</v>
      </c>
      <c r="J507" s="200">
        <v>0</v>
      </c>
    </row>
    <row r="508" spans="1:10" ht="26.25" thickBot="1">
      <c r="A508" s="270" t="s">
        <v>545</v>
      </c>
      <c r="B508" s="24" t="s">
        <v>5</v>
      </c>
      <c r="C508" s="24" t="s">
        <v>369</v>
      </c>
      <c r="D508" s="198">
        <v>1000</v>
      </c>
      <c r="E508" s="148">
        <f t="shared" si="68"/>
        <v>1000</v>
      </c>
      <c r="F508" s="196">
        <f t="shared" si="69"/>
        <v>2815000</v>
      </c>
      <c r="G508" s="199">
        <v>2814000</v>
      </c>
      <c r="H508" s="198">
        <v>0</v>
      </c>
      <c r="I508" s="198">
        <v>0</v>
      </c>
      <c r="J508" s="200">
        <v>0</v>
      </c>
    </row>
    <row r="509" spans="1:10" ht="19.5" customHeight="1">
      <c r="A509" s="382" t="s">
        <v>370</v>
      </c>
      <c r="B509" s="383"/>
      <c r="C509" s="383"/>
      <c r="D509" s="128">
        <f aca="true" t="shared" si="70" ref="D509:J509">SUM(D456:D508)</f>
        <v>1100254</v>
      </c>
      <c r="E509" s="128">
        <f t="shared" si="70"/>
        <v>1100254</v>
      </c>
      <c r="F509" s="128">
        <f t="shared" si="70"/>
        <v>61329970</v>
      </c>
      <c r="G509" s="128">
        <f t="shared" si="70"/>
        <v>60125116</v>
      </c>
      <c r="H509" s="128">
        <f t="shared" si="70"/>
        <v>104600</v>
      </c>
      <c r="I509" s="128">
        <f t="shared" si="70"/>
        <v>0</v>
      </c>
      <c r="J509" s="245">
        <f t="shared" si="70"/>
        <v>0</v>
      </c>
    </row>
    <row r="510" spans="1:10" ht="19.5" customHeight="1">
      <c r="A510" s="373" t="s">
        <v>371</v>
      </c>
      <c r="B510" s="374"/>
      <c r="C510" s="374"/>
      <c r="D510" s="124">
        <v>38500</v>
      </c>
      <c r="E510" s="124">
        <v>38500</v>
      </c>
      <c r="F510" s="125">
        <v>38500</v>
      </c>
      <c r="G510" s="126"/>
      <c r="H510" s="124"/>
      <c r="I510" s="124"/>
      <c r="J510" s="127"/>
    </row>
    <row r="511" spans="1:10" ht="19.5" customHeight="1" thickBot="1">
      <c r="A511" s="377" t="s">
        <v>351</v>
      </c>
      <c r="B511" s="378"/>
      <c r="C511" s="378"/>
      <c r="D511" s="82">
        <f>D510+D509</f>
        <v>1138754</v>
      </c>
      <c r="E511" s="82">
        <f aca="true" t="shared" si="71" ref="E511:J511">E510+E509</f>
        <v>1138754</v>
      </c>
      <c r="F511" s="82">
        <f t="shared" si="71"/>
        <v>61368470</v>
      </c>
      <c r="G511" s="82">
        <f t="shared" si="71"/>
        <v>60125116</v>
      </c>
      <c r="H511" s="82">
        <f t="shared" si="71"/>
        <v>104600</v>
      </c>
      <c r="I511" s="82">
        <f t="shared" si="71"/>
        <v>0</v>
      </c>
      <c r="J511" s="84">
        <f t="shared" si="71"/>
        <v>0</v>
      </c>
    </row>
    <row r="512" spans="1:10" ht="19.5" customHeight="1" thickBot="1">
      <c r="A512" s="370" t="s">
        <v>91</v>
      </c>
      <c r="B512" s="371"/>
      <c r="C512" s="371"/>
      <c r="D512" s="371"/>
      <c r="E512" s="371"/>
      <c r="F512" s="371"/>
      <c r="G512" s="371"/>
      <c r="H512" s="371"/>
      <c r="I512" s="371"/>
      <c r="J512" s="372"/>
    </row>
    <row r="513" spans="1:10" ht="19.5" customHeight="1" thickBot="1">
      <c r="A513" s="234" t="s">
        <v>315</v>
      </c>
      <c r="B513" s="24" t="s">
        <v>5</v>
      </c>
      <c r="C513" s="24" t="s">
        <v>372</v>
      </c>
      <c r="D513" s="148">
        <v>1000</v>
      </c>
      <c r="E513" s="148">
        <f>D513</f>
        <v>1000</v>
      </c>
      <c r="F513" s="202">
        <f>D513+G513+H513+I513+J513</f>
        <v>64220000</v>
      </c>
      <c r="G513" s="148">
        <f>54525000+9694000</f>
        <v>64219000</v>
      </c>
      <c r="H513" s="148">
        <v>0</v>
      </c>
      <c r="I513" s="148">
        <v>0</v>
      </c>
      <c r="J513" s="162">
        <v>0</v>
      </c>
    </row>
    <row r="514" spans="1:10" ht="19.5" customHeight="1">
      <c r="A514" s="382" t="s">
        <v>373</v>
      </c>
      <c r="B514" s="383"/>
      <c r="C514" s="383"/>
      <c r="D514" s="128">
        <f>SUM(D513)</f>
        <v>1000</v>
      </c>
      <c r="E514" s="128">
        <f aca="true" t="shared" si="72" ref="E514:J514">SUM(E513)</f>
        <v>1000</v>
      </c>
      <c r="F514" s="128">
        <f t="shared" si="72"/>
        <v>64220000</v>
      </c>
      <c r="G514" s="128">
        <f t="shared" si="72"/>
        <v>64219000</v>
      </c>
      <c r="H514" s="128">
        <f t="shared" si="72"/>
        <v>0</v>
      </c>
      <c r="I514" s="128">
        <f t="shared" si="72"/>
        <v>0</v>
      </c>
      <c r="J514" s="245">
        <f t="shared" si="72"/>
        <v>0</v>
      </c>
    </row>
    <row r="515" spans="1:10" ht="19.5" customHeight="1">
      <c r="A515" s="373" t="s">
        <v>374</v>
      </c>
      <c r="B515" s="374"/>
      <c r="C515" s="374"/>
      <c r="D515" s="124">
        <v>5000</v>
      </c>
      <c r="E515" s="124">
        <v>5000</v>
      </c>
      <c r="F515" s="125">
        <v>5000</v>
      </c>
      <c r="G515" s="126"/>
      <c r="H515" s="124"/>
      <c r="I515" s="124"/>
      <c r="J515" s="127"/>
    </row>
    <row r="516" spans="1:10" ht="19.5" customHeight="1">
      <c r="A516" s="380" t="s">
        <v>352</v>
      </c>
      <c r="B516" s="381"/>
      <c r="C516" s="381"/>
      <c r="D516" s="69">
        <f>D515+D514</f>
        <v>6000</v>
      </c>
      <c r="E516" s="69">
        <f aca="true" t="shared" si="73" ref="E516:J516">E515+E514</f>
        <v>6000</v>
      </c>
      <c r="F516" s="69">
        <f t="shared" si="73"/>
        <v>64225000</v>
      </c>
      <c r="G516" s="69">
        <f t="shared" si="73"/>
        <v>64219000</v>
      </c>
      <c r="H516" s="69">
        <f t="shared" si="73"/>
        <v>0</v>
      </c>
      <c r="I516" s="69">
        <f t="shared" si="73"/>
        <v>0</v>
      </c>
      <c r="J516" s="70">
        <f t="shared" si="73"/>
        <v>0</v>
      </c>
    </row>
    <row r="517" spans="1:10" ht="19.5" customHeight="1">
      <c r="A517" s="375" t="s">
        <v>447</v>
      </c>
      <c r="B517" s="376"/>
      <c r="C517" s="376"/>
      <c r="D517" s="263">
        <v>675000</v>
      </c>
      <c r="E517" s="257"/>
      <c r="F517" s="257"/>
      <c r="G517" s="257"/>
      <c r="H517" s="257"/>
      <c r="I517" s="257"/>
      <c r="J517" s="258"/>
    </row>
    <row r="518" spans="1:10" ht="19.5" customHeight="1">
      <c r="A518" s="431" t="s">
        <v>560</v>
      </c>
      <c r="B518" s="432"/>
      <c r="C518" s="433"/>
      <c r="D518" s="356">
        <v>16746</v>
      </c>
      <c r="E518" s="357"/>
      <c r="F518" s="358"/>
      <c r="G518" s="359"/>
      <c r="H518" s="357"/>
      <c r="I518" s="357"/>
      <c r="J518" s="360"/>
    </row>
    <row r="519" spans="1:10" ht="15.75">
      <c r="A519" s="431" t="s">
        <v>99</v>
      </c>
      <c r="B519" s="432"/>
      <c r="C519" s="433"/>
      <c r="D519" s="259">
        <v>460000</v>
      </c>
      <c r="E519" s="259">
        <v>0</v>
      </c>
      <c r="F519" s="260">
        <v>0</v>
      </c>
      <c r="G519" s="524"/>
      <c r="H519" s="259"/>
      <c r="I519" s="259"/>
      <c r="J519" s="260"/>
    </row>
    <row r="520" spans="1:10" ht="15.75">
      <c r="A520" s="431" t="s">
        <v>446</v>
      </c>
      <c r="B520" s="432"/>
      <c r="C520" s="433"/>
      <c r="D520" s="261">
        <v>200000</v>
      </c>
      <c r="E520" s="261">
        <v>0</v>
      </c>
      <c r="F520" s="262">
        <v>0</v>
      </c>
      <c r="G520" s="525"/>
      <c r="H520" s="261"/>
      <c r="I520" s="261"/>
      <c r="J520" s="262"/>
    </row>
    <row r="521" spans="1:10" ht="26.25" customHeight="1">
      <c r="A521" s="346" t="s">
        <v>564</v>
      </c>
      <c r="B521" s="347"/>
      <c r="C521" s="348"/>
      <c r="D521" s="261">
        <v>500000</v>
      </c>
      <c r="E521" s="261"/>
      <c r="F521" s="362"/>
      <c r="G521" s="526"/>
      <c r="H521" s="261"/>
      <c r="I521" s="261"/>
      <c r="J521" s="262"/>
    </row>
    <row r="522" spans="1:13" ht="19.5" customHeight="1">
      <c r="A522" s="398" t="s">
        <v>100</v>
      </c>
      <c r="B522" s="399"/>
      <c r="C522" s="400"/>
      <c r="D522" s="205">
        <f>D17+D28+D83+D87+D129+D144+D275+D333</f>
        <v>155873741</v>
      </c>
      <c r="E522" s="205">
        <f aca="true" t="shared" si="74" ref="E522:J522">E17+E129+E144+E275+E333+E28+E83+E87</f>
        <v>155873741</v>
      </c>
      <c r="F522" s="205">
        <f t="shared" si="74"/>
        <v>383597334</v>
      </c>
      <c r="G522" s="205">
        <f t="shared" si="74"/>
        <v>250658729</v>
      </c>
      <c r="H522" s="205">
        <f t="shared" si="74"/>
        <v>24354700</v>
      </c>
      <c r="I522" s="205">
        <f t="shared" si="74"/>
        <v>15700</v>
      </c>
      <c r="J522" s="247">
        <f t="shared" si="74"/>
        <v>188000</v>
      </c>
      <c r="M522" s="13"/>
    </row>
    <row r="523" spans="1:10" ht="29.25" customHeight="1">
      <c r="A523" s="398" t="s">
        <v>101</v>
      </c>
      <c r="B523" s="399"/>
      <c r="C523" s="400"/>
      <c r="D523" s="205">
        <f>D418+D404+D383+D378+D362+D347+D408</f>
        <v>97627687</v>
      </c>
      <c r="E523" s="205">
        <f aca="true" t="shared" si="75" ref="E523:J523">E418+E404+E383+E378+E362+E347+E408</f>
        <v>97627687</v>
      </c>
      <c r="F523" s="205">
        <f t="shared" si="75"/>
        <v>110835859</v>
      </c>
      <c r="G523" s="205">
        <f t="shared" si="75"/>
        <v>13208172</v>
      </c>
      <c r="H523" s="205">
        <f t="shared" si="75"/>
        <v>0</v>
      </c>
      <c r="I523" s="205">
        <f t="shared" si="75"/>
        <v>0</v>
      </c>
      <c r="J523" s="205">
        <f t="shared" si="75"/>
        <v>0</v>
      </c>
    </row>
    <row r="524" spans="1:10" ht="29.25" customHeight="1">
      <c r="A524" s="398" t="s">
        <v>375</v>
      </c>
      <c r="B524" s="399"/>
      <c r="C524" s="400"/>
      <c r="D524" s="206">
        <f aca="true" t="shared" si="76" ref="D524:J524">D516+D511+D454+D441</f>
        <v>2109254</v>
      </c>
      <c r="E524" s="206">
        <f t="shared" si="76"/>
        <v>2109254</v>
      </c>
      <c r="F524" s="206">
        <f t="shared" si="76"/>
        <v>252760466</v>
      </c>
      <c r="G524" s="206">
        <f t="shared" si="76"/>
        <v>233346412</v>
      </c>
      <c r="H524" s="206">
        <f t="shared" si="76"/>
        <v>17304800</v>
      </c>
      <c r="I524" s="206">
        <f t="shared" si="76"/>
        <v>0</v>
      </c>
      <c r="J524" s="207">
        <f t="shared" si="76"/>
        <v>0</v>
      </c>
    </row>
    <row r="525" spans="1:10" ht="19.5" customHeight="1">
      <c r="A525" s="401" t="s">
        <v>102</v>
      </c>
      <c r="B525" s="402"/>
      <c r="C525" s="403"/>
      <c r="D525" s="206">
        <f>D519+D520+D517+D518+D521</f>
        <v>1851746</v>
      </c>
      <c r="E525" s="206">
        <f aca="true" t="shared" si="77" ref="E525:J525">E519+E520</f>
        <v>0</v>
      </c>
      <c r="F525" s="206">
        <f t="shared" si="77"/>
        <v>0</v>
      </c>
      <c r="G525" s="206">
        <f t="shared" si="77"/>
        <v>0</v>
      </c>
      <c r="H525" s="206">
        <f t="shared" si="77"/>
        <v>0</v>
      </c>
      <c r="I525" s="206">
        <f t="shared" si="77"/>
        <v>0</v>
      </c>
      <c r="J525" s="207">
        <f t="shared" si="77"/>
        <v>0</v>
      </c>
    </row>
    <row r="526" spans="1:10" ht="24.75" customHeight="1">
      <c r="A526" s="379" t="s">
        <v>450</v>
      </c>
      <c r="B526" s="379"/>
      <c r="C526" s="379"/>
      <c r="D526" s="205">
        <v>-33</v>
      </c>
      <c r="E526" s="205"/>
      <c r="F526" s="205"/>
      <c r="G526" s="205"/>
      <c r="H526" s="205"/>
      <c r="I526" s="205"/>
      <c r="J526" s="205"/>
    </row>
    <row r="527" spans="1:10" ht="24.75" customHeight="1" thickBot="1">
      <c r="A527" s="404" t="s">
        <v>120</v>
      </c>
      <c r="B527" s="405"/>
      <c r="C527" s="406"/>
      <c r="D527" s="264">
        <f>D522+D523+D524+D525+D526</f>
        <v>257462395</v>
      </c>
      <c r="E527" s="264">
        <f aca="true" t="shared" si="78" ref="E527:J527">E525+E523+E522</f>
        <v>253501428</v>
      </c>
      <c r="F527" s="264">
        <f t="shared" si="78"/>
        <v>494433193</v>
      </c>
      <c r="G527" s="264">
        <f t="shared" si="78"/>
        <v>250658729</v>
      </c>
      <c r="H527" s="265">
        <f t="shared" si="78"/>
        <v>24354700</v>
      </c>
      <c r="I527" s="266">
        <f t="shared" si="78"/>
        <v>15700</v>
      </c>
      <c r="J527" s="267">
        <f t="shared" si="78"/>
        <v>188000</v>
      </c>
    </row>
    <row r="528" spans="1:10" ht="19.5" customHeight="1">
      <c r="A528" s="388" t="s">
        <v>376</v>
      </c>
      <c r="B528" s="389"/>
      <c r="C528" s="390"/>
      <c r="D528" s="85">
        <f>D17+D342+D517</f>
        <v>1481000</v>
      </c>
      <c r="E528" s="397"/>
      <c r="F528" s="397"/>
      <c r="G528" s="397"/>
      <c r="H528" s="397"/>
      <c r="I528" s="397"/>
      <c r="J528" s="397"/>
    </row>
    <row r="529" spans="1:10" ht="19.5" customHeight="1">
      <c r="A529" s="391" t="s">
        <v>377</v>
      </c>
      <c r="B529" s="392"/>
      <c r="C529" s="393"/>
      <c r="D529" s="86">
        <f>D28+D347</f>
        <v>733997</v>
      </c>
      <c r="E529" s="397"/>
      <c r="F529" s="397"/>
      <c r="G529" s="397"/>
      <c r="H529" s="397"/>
      <c r="I529" s="397"/>
      <c r="J529" s="397"/>
    </row>
    <row r="530" spans="1:10" ht="19.5" customHeight="1">
      <c r="A530" s="391" t="s">
        <v>378</v>
      </c>
      <c r="B530" s="392"/>
      <c r="C530" s="393"/>
      <c r="D530" s="86">
        <f>D83+D362+D441+D518</f>
        <v>16502097</v>
      </c>
      <c r="E530" s="397"/>
      <c r="F530" s="397"/>
      <c r="G530" s="397"/>
      <c r="H530" s="397"/>
      <c r="I530" s="397"/>
      <c r="J530" s="397"/>
    </row>
    <row r="531" spans="1:10" ht="19.5" customHeight="1">
      <c r="A531" s="391" t="s">
        <v>379</v>
      </c>
      <c r="B531" s="392"/>
      <c r="C531" s="393"/>
      <c r="D531" s="86">
        <f>D519+D87</f>
        <v>483900</v>
      </c>
      <c r="E531" s="397"/>
      <c r="F531" s="397"/>
      <c r="G531" s="397"/>
      <c r="H531" s="397"/>
      <c r="I531" s="397"/>
      <c r="J531" s="397"/>
    </row>
    <row r="532" spans="1:10" ht="19.5" customHeight="1">
      <c r="A532" s="391" t="s">
        <v>380</v>
      </c>
      <c r="B532" s="392"/>
      <c r="C532" s="393"/>
      <c r="D532" s="86">
        <f>D520+D454+D378+D129</f>
        <v>13829020</v>
      </c>
      <c r="E532" s="397"/>
      <c r="F532" s="397"/>
      <c r="G532" s="397"/>
      <c r="H532" s="397"/>
      <c r="I532" s="397"/>
      <c r="J532" s="397"/>
    </row>
    <row r="533" spans="1:10" ht="19.5" customHeight="1">
      <c r="A533" s="391" t="s">
        <v>381</v>
      </c>
      <c r="B533" s="392"/>
      <c r="C533" s="393"/>
      <c r="D533" s="86">
        <f>D383+D144</f>
        <v>164200</v>
      </c>
      <c r="E533" s="397"/>
      <c r="F533" s="397"/>
      <c r="G533" s="397"/>
      <c r="H533" s="397"/>
      <c r="I533" s="397"/>
      <c r="J533" s="397"/>
    </row>
    <row r="534" spans="1:10" ht="19.5" customHeight="1">
      <c r="A534" s="391" t="s">
        <v>382</v>
      </c>
      <c r="B534" s="392"/>
      <c r="C534" s="393"/>
      <c r="D534" s="86">
        <f>D511+D404+D275</f>
        <v>79668004</v>
      </c>
      <c r="E534" s="397"/>
      <c r="F534" s="397"/>
      <c r="G534" s="397"/>
      <c r="H534" s="397"/>
      <c r="I534" s="397"/>
      <c r="J534" s="397"/>
    </row>
    <row r="535" spans="1:10" ht="19.5" customHeight="1">
      <c r="A535" s="391" t="s">
        <v>561</v>
      </c>
      <c r="B535" s="392"/>
      <c r="C535" s="393"/>
      <c r="D535" s="361">
        <v>24700</v>
      </c>
      <c r="E535" s="397"/>
      <c r="F535" s="397"/>
      <c r="G535" s="397"/>
      <c r="H535" s="397"/>
      <c r="I535" s="397"/>
      <c r="J535" s="397"/>
    </row>
    <row r="536" spans="1:10" ht="19.5" customHeight="1" thickBot="1">
      <c r="A536" s="394" t="s">
        <v>121</v>
      </c>
      <c r="B536" s="395"/>
      <c r="C536" s="396"/>
      <c r="D536" s="87">
        <f>D516+D418+D333+D526+D521</f>
        <v>144575477</v>
      </c>
      <c r="E536" s="397"/>
      <c r="F536" s="397"/>
      <c r="G536" s="397"/>
      <c r="H536" s="397"/>
      <c r="I536" s="397"/>
      <c r="J536" s="397"/>
    </row>
    <row r="537" spans="1:6" ht="15.75">
      <c r="A537" s="88"/>
      <c r="B537" s="88"/>
      <c r="C537" s="88"/>
      <c r="D537" s="89"/>
      <c r="E537" s="89"/>
      <c r="F537" s="89"/>
    </row>
    <row r="538" spans="1:10" ht="12.75">
      <c r="A538" s="90" t="s">
        <v>103</v>
      </c>
      <c r="B538" s="91"/>
      <c r="C538" s="91"/>
      <c r="D538" s="91" t="s">
        <v>104</v>
      </c>
      <c r="E538" s="91"/>
      <c r="F538" s="91"/>
      <c r="G538" s="91" t="s">
        <v>105</v>
      </c>
      <c r="H538" s="91"/>
      <c r="I538" s="91" t="s">
        <v>106</v>
      </c>
      <c r="J538" s="91"/>
    </row>
    <row r="539" spans="1:10" ht="12.75">
      <c r="A539" s="90" t="s">
        <v>168</v>
      </c>
      <c r="B539" s="91"/>
      <c r="C539" s="91"/>
      <c r="D539" s="91" t="s">
        <v>107</v>
      </c>
      <c r="E539" s="91"/>
      <c r="F539" s="91"/>
      <c r="G539" s="91" t="s">
        <v>169</v>
      </c>
      <c r="H539" s="91"/>
      <c r="I539" s="91" t="s">
        <v>108</v>
      </c>
      <c r="J539" s="91"/>
    </row>
    <row r="540" spans="1:10" ht="12.75">
      <c r="A540" s="91"/>
      <c r="B540" s="91"/>
      <c r="C540" s="91"/>
      <c r="D540" s="91"/>
      <c r="E540" s="91"/>
      <c r="F540" s="91"/>
      <c r="G540" s="91"/>
      <c r="H540" s="91"/>
      <c r="I540" s="91"/>
      <c r="J540" s="91"/>
    </row>
    <row r="541" spans="1:10" ht="12.75">
      <c r="A541" s="386"/>
      <c r="B541" s="386"/>
      <c r="C541" s="386"/>
      <c r="D541" s="386"/>
      <c r="E541" s="386"/>
      <c r="F541" s="386"/>
      <c r="G541" s="387"/>
      <c r="H541" s="387"/>
      <c r="I541" s="387"/>
      <c r="J541" s="387"/>
    </row>
    <row r="542" spans="1:6" ht="12.75">
      <c r="A542" s="92"/>
      <c r="E542" s="93"/>
      <c r="F542" s="93"/>
    </row>
    <row r="543" spans="1:6" ht="12.75">
      <c r="A543" s="92"/>
      <c r="B543" s="91"/>
      <c r="C543" s="91"/>
      <c r="F543" s="91"/>
    </row>
    <row r="544" spans="1:6" ht="12.75">
      <c r="A544" s="92"/>
      <c r="E544" s="94"/>
      <c r="F544" s="95"/>
    </row>
    <row r="545" spans="1:6" ht="12.75">
      <c r="A545" s="92"/>
      <c r="E545" s="94"/>
      <c r="F545" s="95"/>
    </row>
    <row r="546" spans="5:6" ht="12.75">
      <c r="E546" s="94"/>
      <c r="F546" s="95"/>
    </row>
    <row r="547" spans="1:6" ht="12.75">
      <c r="A547" s="92"/>
      <c r="E547" s="94"/>
      <c r="F547" s="95"/>
    </row>
    <row r="548" spans="1:5" ht="12.75">
      <c r="A548" s="92"/>
      <c r="E548" s="96"/>
    </row>
    <row r="551" ht="12.75">
      <c r="J551" s="96"/>
    </row>
    <row r="554" spans="1:10" ht="12.75">
      <c r="A554" s="97"/>
      <c r="H554" s="13"/>
      <c r="I554" s="13"/>
      <c r="J554" s="13"/>
    </row>
    <row r="555" spans="1:10" ht="12.75">
      <c r="A555" s="98"/>
      <c r="H555" s="13"/>
      <c r="I555" s="13"/>
      <c r="J555" s="13"/>
    </row>
    <row r="556" spans="1:10" ht="12.75">
      <c r="A556" s="98"/>
      <c r="H556" s="13"/>
      <c r="I556" s="13"/>
      <c r="J556" s="13"/>
    </row>
    <row r="557" spans="1:10" ht="12.75">
      <c r="A557" s="98"/>
      <c r="H557" s="13"/>
      <c r="I557" s="13"/>
      <c r="J557" s="13"/>
    </row>
    <row r="558" ht="12.75">
      <c r="A558" s="97"/>
    </row>
    <row r="559" spans="1:10" ht="12.75">
      <c r="A559" s="99"/>
      <c r="H559" s="13"/>
      <c r="I559" s="13"/>
      <c r="J559" s="13"/>
    </row>
    <row r="560" spans="1:10" ht="12.75">
      <c r="A560" s="99"/>
      <c r="H560" s="13"/>
      <c r="I560" s="13"/>
      <c r="J560" s="13"/>
    </row>
    <row r="561" spans="1:10" ht="12.75">
      <c r="A561" s="99"/>
      <c r="H561" s="13"/>
      <c r="I561" s="13"/>
      <c r="J561" s="13"/>
    </row>
    <row r="562" spans="1:10" ht="12.75">
      <c r="A562" s="98"/>
      <c r="B562" s="91"/>
      <c r="C562" s="91"/>
      <c r="D562" s="91"/>
      <c r="E562" s="91"/>
      <c r="F562" s="91"/>
      <c r="H562" s="13"/>
      <c r="I562" s="13"/>
      <c r="J562" s="13"/>
    </row>
    <row r="563" spans="8:10" ht="12.75">
      <c r="H563" s="13"/>
      <c r="I563" s="13"/>
      <c r="J563" s="13"/>
    </row>
    <row r="564" spans="8:10" ht="12.75">
      <c r="H564" s="13"/>
      <c r="I564" s="13"/>
      <c r="J564" s="13"/>
    </row>
    <row r="565" spans="8:10" ht="12.75">
      <c r="H565" s="13"/>
      <c r="I565" s="13"/>
      <c r="J565" s="13"/>
    </row>
    <row r="566" spans="1:10" ht="12.75">
      <c r="A566" s="95"/>
      <c r="H566" s="13"/>
      <c r="I566" s="13"/>
      <c r="J566" s="13"/>
    </row>
    <row r="567" spans="1:10" ht="12.75">
      <c r="A567" s="100"/>
      <c r="B567" s="91"/>
      <c r="H567" s="13"/>
      <c r="I567" s="13"/>
      <c r="J567" s="13"/>
    </row>
    <row r="568" spans="8:10" ht="12.75">
      <c r="H568" s="13"/>
      <c r="I568" s="13"/>
      <c r="J568" s="13"/>
    </row>
    <row r="570" spans="5:10" ht="12.75">
      <c r="E570" s="96"/>
      <c r="H570" s="13"/>
      <c r="I570" s="13"/>
      <c r="J570" s="13"/>
    </row>
    <row r="571" spans="8:10" ht="12.75">
      <c r="H571" s="13"/>
      <c r="I571" s="13"/>
      <c r="J571" s="13"/>
    </row>
    <row r="572" spans="1:10" ht="12.75">
      <c r="A572" s="90"/>
      <c r="B572" s="90"/>
      <c r="C572" s="90"/>
      <c r="D572" s="90"/>
      <c r="H572" s="13"/>
      <c r="I572" s="13"/>
      <c r="J572" s="13"/>
    </row>
    <row r="573" spans="1:10" ht="12.75">
      <c r="A573" s="100"/>
      <c r="D573" s="101"/>
      <c r="H573" s="13"/>
      <c r="I573" s="13"/>
      <c r="J573" s="13"/>
    </row>
    <row r="574" spans="1:10" ht="12.75">
      <c r="A574" s="13"/>
      <c r="D574" s="13"/>
      <c r="H574" s="13"/>
      <c r="I574" s="13"/>
      <c r="J574" s="13"/>
    </row>
    <row r="575" spans="1:10" ht="12.75">
      <c r="A575" s="13"/>
      <c r="D575" s="13"/>
      <c r="H575" s="13"/>
      <c r="I575" s="13"/>
      <c r="J575" s="13"/>
    </row>
    <row r="576" spans="1:10" ht="12.75">
      <c r="A576" s="13"/>
      <c r="D576" s="13"/>
      <c r="H576" s="13"/>
      <c r="I576" s="13"/>
      <c r="J576" s="13"/>
    </row>
    <row r="577" spans="1:10" ht="12.75">
      <c r="A577" s="13"/>
      <c r="D577" s="13"/>
      <c r="H577" s="13"/>
      <c r="I577" s="13"/>
      <c r="J577" s="13"/>
    </row>
    <row r="578" spans="1:10" ht="12.75">
      <c r="A578" s="13"/>
      <c r="D578" s="13"/>
      <c r="H578" s="13"/>
      <c r="I578" s="13"/>
      <c r="J578" s="13"/>
    </row>
    <row r="579" spans="1:10" ht="12.75">
      <c r="A579" s="13"/>
      <c r="D579" s="13"/>
      <c r="H579" s="13"/>
      <c r="I579" s="13"/>
      <c r="J579" s="13"/>
    </row>
    <row r="580" spans="1:10" ht="12.75">
      <c r="A580" s="13"/>
      <c r="H580" s="13"/>
      <c r="I580" s="13"/>
      <c r="J580" s="13"/>
    </row>
    <row r="581" spans="1:10" ht="12.75">
      <c r="A581" s="13"/>
      <c r="H581" s="13"/>
      <c r="I581" s="13"/>
      <c r="J581" s="13"/>
    </row>
    <row r="582" spans="8:10" ht="12.75">
      <c r="H582" s="13"/>
      <c r="I582" s="13"/>
      <c r="J582" s="13"/>
    </row>
    <row r="584" spans="8:10" ht="12.75">
      <c r="H584" s="13"/>
      <c r="I584" s="13"/>
      <c r="J584" s="13"/>
    </row>
    <row r="585" spans="5:10" ht="12.75">
      <c r="E585" s="95"/>
      <c r="H585" s="13"/>
      <c r="I585" s="13"/>
      <c r="J585" s="13"/>
    </row>
    <row r="586" spans="8:10" ht="12.75">
      <c r="H586" s="13"/>
      <c r="I586" s="13"/>
      <c r="J586" s="13"/>
    </row>
    <row r="587" spans="8:10" ht="12.75">
      <c r="H587" s="13"/>
      <c r="I587" s="13"/>
      <c r="J587" s="13"/>
    </row>
    <row r="588" spans="8:10" ht="12.75">
      <c r="H588" s="13"/>
      <c r="I588" s="13"/>
      <c r="J588" s="13"/>
    </row>
    <row r="589" spans="8:10" ht="12.75">
      <c r="H589" s="13"/>
      <c r="I589" s="13"/>
      <c r="J589" s="13"/>
    </row>
    <row r="590" spans="8:10" ht="12.75">
      <c r="H590" s="13"/>
      <c r="I590" s="13"/>
      <c r="J590" s="13"/>
    </row>
    <row r="592" spans="8:10" ht="12.75">
      <c r="H592" s="13"/>
      <c r="I592" s="13"/>
      <c r="J592" s="13"/>
    </row>
    <row r="593" spans="8:10" ht="12.75">
      <c r="H593" s="13"/>
      <c r="I593" s="13"/>
      <c r="J593" s="13"/>
    </row>
    <row r="594" spans="8:10" ht="12.75">
      <c r="H594" s="13"/>
      <c r="I594" s="13"/>
      <c r="J594" s="13"/>
    </row>
    <row r="595" spans="8:10" ht="12.75">
      <c r="H595" s="13"/>
      <c r="I595" s="13"/>
      <c r="J595" s="13"/>
    </row>
    <row r="596" spans="8:10" ht="12.75">
      <c r="H596" s="13"/>
      <c r="I596" s="13"/>
      <c r="J596" s="13"/>
    </row>
    <row r="597" spans="8:10" ht="12.75">
      <c r="H597" s="13"/>
      <c r="I597" s="13"/>
      <c r="J597" s="13"/>
    </row>
    <row r="598" spans="8:10" ht="12.75">
      <c r="H598" s="13"/>
      <c r="I598" s="13"/>
      <c r="J598" s="13"/>
    </row>
    <row r="599" spans="8:10" ht="12.75">
      <c r="H599" s="13"/>
      <c r="I599" s="13"/>
      <c r="J599" s="13"/>
    </row>
    <row r="600" spans="8:10" ht="12.75">
      <c r="H600" s="13"/>
      <c r="I600" s="13"/>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spans="8:10" ht="12.75">
      <c r="H611" s="13"/>
      <c r="I611" s="13"/>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6" spans="8:10" ht="12.75">
      <c r="H626" s="13"/>
      <c r="I626" s="13"/>
      <c r="J626" s="13"/>
    </row>
    <row r="627" spans="8:10" ht="12.75">
      <c r="H627" s="13"/>
      <c r="I627" s="13"/>
      <c r="J627" s="13"/>
    </row>
    <row r="628" spans="8:10" ht="12.75">
      <c r="H628" s="13"/>
      <c r="I628" s="13"/>
      <c r="J628" s="13"/>
    </row>
    <row r="629" spans="8:10" ht="12.75">
      <c r="H629" s="13"/>
      <c r="I629" s="13"/>
      <c r="J629" s="13"/>
    </row>
    <row r="630" spans="8:10" ht="12.75">
      <c r="H630" s="13"/>
      <c r="I630" s="13"/>
      <c r="J630" s="13"/>
    </row>
    <row r="631" spans="8:10" ht="12.75">
      <c r="H631" s="13"/>
      <c r="I631" s="13"/>
      <c r="J631" s="13"/>
    </row>
    <row r="632" spans="8:10" ht="12.75">
      <c r="H632" s="13"/>
      <c r="I632" s="13"/>
      <c r="J632" s="13"/>
    </row>
    <row r="633" spans="8:10" ht="12.75">
      <c r="H633" s="13"/>
      <c r="I633" s="13"/>
      <c r="J633" s="13"/>
    </row>
    <row r="634" spans="8:10" ht="12.75">
      <c r="H634" s="13"/>
      <c r="I634" s="13"/>
      <c r="J634" s="13"/>
    </row>
    <row r="635" spans="8:10" ht="12.75">
      <c r="H635" s="13"/>
      <c r="I635" s="13"/>
      <c r="J635" s="13"/>
    </row>
    <row r="636" spans="8:10" ht="12.75">
      <c r="H636" s="13"/>
      <c r="I636" s="13"/>
      <c r="J636" s="13"/>
    </row>
    <row r="637" spans="8:10" ht="12.75">
      <c r="H637" s="13"/>
      <c r="I637" s="13"/>
      <c r="J637" s="13"/>
    </row>
    <row r="638" spans="8:10" ht="12.75">
      <c r="H638" s="13"/>
      <c r="I638" s="13"/>
      <c r="J638" s="13"/>
    </row>
    <row r="640" spans="8:10" ht="12.75">
      <c r="H640" s="13"/>
      <c r="I640" s="13"/>
      <c r="J640" s="13"/>
    </row>
    <row r="641" spans="8:10" ht="12.75">
      <c r="H641" s="13"/>
      <c r="I641" s="13"/>
      <c r="J641" s="13"/>
    </row>
    <row r="643" spans="8:10" ht="12.75">
      <c r="H643" s="13"/>
      <c r="I643" s="13"/>
      <c r="J643" s="13"/>
    </row>
    <row r="644" spans="8:10" ht="12.75">
      <c r="H644" s="13"/>
      <c r="I644" s="13"/>
      <c r="J644" s="13"/>
    </row>
    <row r="645" spans="8:10" ht="12.75">
      <c r="H645" s="13"/>
      <c r="I645" s="13"/>
      <c r="J645" s="13"/>
    </row>
    <row r="646" spans="8:10" ht="12.75">
      <c r="H646" s="13"/>
      <c r="I646" s="13"/>
      <c r="J646" s="13"/>
    </row>
    <row r="647" spans="8:10" ht="12.75">
      <c r="H647" s="13"/>
      <c r="I647" s="13"/>
      <c r="J647" s="13"/>
    </row>
    <row r="648" spans="8:10" ht="12.75">
      <c r="H648" s="13"/>
      <c r="I648" s="13"/>
      <c r="J648" s="13"/>
    </row>
    <row r="649" spans="8:10" ht="12.75">
      <c r="H649" s="13"/>
      <c r="I649" s="13"/>
      <c r="J649" s="13"/>
    </row>
    <row r="650" spans="8:10" ht="12.75">
      <c r="H650" s="13"/>
      <c r="I650" s="13"/>
      <c r="J650" s="13"/>
    </row>
    <row r="651" spans="8:10" ht="12.75">
      <c r="H651" s="13"/>
      <c r="I651" s="13"/>
      <c r="J651" s="13"/>
    </row>
    <row r="652" spans="8:10" ht="12.75">
      <c r="H652" s="13"/>
      <c r="I652" s="13"/>
      <c r="J652" s="13"/>
    </row>
    <row r="653" spans="8:10" ht="12.75">
      <c r="H653" s="13"/>
      <c r="I653" s="13"/>
      <c r="J653" s="13"/>
    </row>
    <row r="654" spans="8:10" ht="12.75">
      <c r="H654" s="13"/>
      <c r="I654" s="13"/>
      <c r="J654" s="13"/>
    </row>
    <row r="655" spans="8:10" ht="12.75">
      <c r="H655" s="13"/>
      <c r="I655" s="13"/>
      <c r="J655" s="13"/>
    </row>
    <row r="656" spans="8:10" ht="12.75">
      <c r="H656" s="13"/>
      <c r="I656" s="13"/>
      <c r="J656" s="13"/>
    </row>
    <row r="657" spans="8:10" ht="12.75">
      <c r="H657" s="13"/>
      <c r="I657" s="13"/>
      <c r="J657" s="13"/>
    </row>
    <row r="658" spans="8:10" ht="12.75">
      <c r="H658" s="13"/>
      <c r="I658" s="13"/>
      <c r="J658" s="13"/>
    </row>
    <row r="659" spans="8:10" ht="12.75">
      <c r="H659" s="13"/>
      <c r="I659" s="13"/>
      <c r="J659" s="13"/>
    </row>
    <row r="660" spans="8:10" ht="12.75">
      <c r="H660" s="13"/>
      <c r="I660" s="13"/>
      <c r="J660" s="13"/>
    </row>
    <row r="661" spans="8:10" ht="12.75">
      <c r="H661" s="13"/>
      <c r="I661" s="13"/>
      <c r="J661" s="13"/>
    </row>
    <row r="662" spans="8:10" ht="12.75">
      <c r="H662" s="13"/>
      <c r="I662" s="13"/>
      <c r="J662" s="13"/>
    </row>
    <row r="663" spans="8:10" ht="12.75">
      <c r="H663" s="13"/>
      <c r="I663" s="13"/>
      <c r="J663" s="13"/>
    </row>
    <row r="664" spans="8:10" ht="12.75">
      <c r="H664" s="13"/>
      <c r="I664" s="13"/>
      <c r="J664" s="13"/>
    </row>
    <row r="665" spans="8:10" ht="12.75">
      <c r="H665" s="13"/>
      <c r="I665" s="13"/>
      <c r="J665" s="13"/>
    </row>
    <row r="666" spans="8:10" ht="12.75">
      <c r="H666" s="13"/>
      <c r="I666" s="13"/>
      <c r="J666" s="13"/>
    </row>
    <row r="667" spans="8:10" ht="12.75">
      <c r="H667" s="13"/>
      <c r="I667" s="13"/>
      <c r="J667" s="13"/>
    </row>
    <row r="668" spans="8:10" ht="12.75">
      <c r="H668" s="13"/>
      <c r="I668" s="13"/>
      <c r="J668"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spans="8:10" ht="12.75">
      <c r="H675" s="13"/>
      <c r="I675" s="13"/>
      <c r="J675" s="13"/>
    </row>
    <row r="676" spans="8:10" ht="12.75">
      <c r="H676" s="13"/>
      <c r="I676" s="13"/>
      <c r="J676" s="13"/>
    </row>
    <row r="677" spans="8:10" ht="12.75">
      <c r="H677" s="13"/>
      <c r="I677" s="13"/>
      <c r="J677" s="13"/>
    </row>
    <row r="678" spans="8:10" ht="12.75">
      <c r="H678" s="13"/>
      <c r="I678" s="13"/>
      <c r="J678" s="13"/>
    </row>
    <row r="679" spans="8:10" ht="12.75">
      <c r="H679" s="13"/>
      <c r="I679" s="13"/>
      <c r="J679" s="13"/>
    </row>
    <row r="680" spans="8:10" ht="12.75">
      <c r="H680" s="13"/>
      <c r="I680" s="13"/>
      <c r="J680" s="13"/>
    </row>
    <row r="681" spans="8:10" ht="12.75">
      <c r="H681" s="13"/>
      <c r="I681" s="13"/>
      <c r="J681" s="13"/>
    </row>
    <row r="682" spans="8:10" ht="12.75">
      <c r="H682" s="13"/>
      <c r="I682" s="13"/>
      <c r="J682" s="13"/>
    </row>
    <row r="683" spans="8:10" ht="12.75">
      <c r="H683" s="13"/>
      <c r="I683" s="13"/>
      <c r="J683" s="13"/>
    </row>
    <row r="684" spans="8:10" ht="12.75">
      <c r="H684" s="13"/>
      <c r="I684" s="13"/>
      <c r="J684" s="13"/>
    </row>
    <row r="685" spans="8:10" ht="12.75">
      <c r="H685" s="13"/>
      <c r="I685" s="13"/>
      <c r="J685" s="13"/>
    </row>
    <row r="686" spans="8:10" ht="12.75">
      <c r="H686" s="13"/>
      <c r="I686" s="13"/>
      <c r="J686" s="13"/>
    </row>
    <row r="687" spans="8:10" ht="12.75">
      <c r="H687" s="13"/>
      <c r="I687" s="13"/>
      <c r="J687" s="13"/>
    </row>
    <row r="688" spans="8:10" ht="12.75">
      <c r="H688" s="13"/>
      <c r="I688" s="13"/>
      <c r="J688" s="13"/>
    </row>
    <row r="689" spans="8:10" ht="12.75">
      <c r="H689" s="13"/>
      <c r="I689" s="13"/>
      <c r="J689" s="13"/>
    </row>
    <row r="690" spans="8:10" ht="12.75">
      <c r="H690" s="13"/>
      <c r="I690" s="13"/>
      <c r="J690" s="13"/>
    </row>
    <row r="691" spans="8:10" ht="12.75">
      <c r="H691" s="13"/>
      <c r="I691" s="13"/>
      <c r="J691" s="13"/>
    </row>
    <row r="692" spans="8:10" ht="12.75">
      <c r="H692" s="13"/>
      <c r="I692" s="13"/>
      <c r="J692" s="13"/>
    </row>
    <row r="693" spans="8:10" ht="12.75">
      <c r="H693" s="13"/>
      <c r="I693" s="13"/>
      <c r="J693" s="13"/>
    </row>
    <row r="694" spans="8:10" ht="12.75">
      <c r="H694" s="13"/>
      <c r="I694" s="13"/>
      <c r="J694" s="13"/>
    </row>
    <row r="695" spans="8:10" ht="12.75">
      <c r="H695" s="13"/>
      <c r="I695" s="13"/>
      <c r="J695" s="13"/>
    </row>
    <row r="696" ht="12.75">
      <c r="J696" s="13"/>
    </row>
    <row r="697" spans="8:10" ht="12.75">
      <c r="H697" s="13"/>
      <c r="I697" s="13"/>
      <c r="J697" s="13"/>
    </row>
    <row r="698" spans="8:10" ht="12.75">
      <c r="H698" s="13"/>
      <c r="I698" s="13"/>
      <c r="J698" s="13"/>
    </row>
    <row r="699" spans="8:10" ht="12.75">
      <c r="H699" s="13"/>
      <c r="I699" s="13"/>
      <c r="J699" s="13"/>
    </row>
    <row r="700" spans="8:10" ht="12.75">
      <c r="H700" s="13"/>
      <c r="I700" s="13"/>
      <c r="J700" s="13"/>
    </row>
    <row r="701" spans="8:10" ht="12.75">
      <c r="H701" s="13"/>
      <c r="I701" s="13"/>
      <c r="J701" s="13"/>
    </row>
    <row r="702" spans="8:10" ht="12.75">
      <c r="H702" s="13"/>
      <c r="I702" s="13"/>
      <c r="J702" s="13"/>
    </row>
    <row r="703" spans="8:10" ht="12.75">
      <c r="H703" s="13"/>
      <c r="I703" s="13"/>
      <c r="J703" s="13"/>
    </row>
    <row r="704" spans="8:10" ht="12.75">
      <c r="H704" s="13"/>
      <c r="I704" s="13"/>
      <c r="J704" s="13"/>
    </row>
    <row r="705" spans="8:10" ht="12.75">
      <c r="H705" s="13"/>
      <c r="I705" s="13"/>
      <c r="J705" s="13"/>
    </row>
    <row r="706" spans="8:10" ht="12.75">
      <c r="H706" s="13"/>
      <c r="I706" s="13"/>
      <c r="J706" s="13"/>
    </row>
    <row r="707" ht="12.75">
      <c r="J707" s="13"/>
    </row>
    <row r="708" spans="8:10" ht="12.75">
      <c r="H708" s="13"/>
      <c r="I708" s="13"/>
      <c r="J708" s="13"/>
    </row>
    <row r="709" spans="8:10" ht="12.75">
      <c r="H709" s="13"/>
      <c r="I709" s="13"/>
      <c r="J709" s="13"/>
    </row>
    <row r="710" spans="8:10" ht="12.75">
      <c r="H710" s="13"/>
      <c r="I710" s="13"/>
      <c r="J710" s="13"/>
    </row>
    <row r="711" spans="8:10" ht="12.75">
      <c r="H711" s="13"/>
      <c r="I711" s="13"/>
      <c r="J711" s="13"/>
    </row>
    <row r="712" spans="8:10" ht="12.75">
      <c r="H712" s="13"/>
      <c r="I712" s="13"/>
      <c r="J712" s="13"/>
    </row>
    <row r="713" spans="8:10" ht="12.75">
      <c r="H713" s="13"/>
      <c r="I713" s="13"/>
      <c r="J713" s="13"/>
    </row>
    <row r="714" spans="8:10" ht="12.75">
      <c r="H714" s="13"/>
      <c r="I714" s="13"/>
      <c r="J714" s="13"/>
    </row>
    <row r="715" spans="8:10" ht="12.75">
      <c r="H715" s="13"/>
      <c r="I715" s="13"/>
      <c r="J715" s="13"/>
    </row>
    <row r="716" spans="8:10" ht="12.75">
      <c r="H716" s="13"/>
      <c r="I716" s="13"/>
      <c r="J716" s="13"/>
    </row>
    <row r="717" spans="8:10" ht="12.75">
      <c r="H717" s="13"/>
      <c r="I717" s="13"/>
      <c r="J717" s="13"/>
    </row>
    <row r="718" spans="8:10" ht="12.75">
      <c r="H718" s="13"/>
      <c r="I718" s="13"/>
      <c r="J718" s="13"/>
    </row>
    <row r="719" spans="8:10" ht="12.75">
      <c r="H719" s="13"/>
      <c r="I719" s="13"/>
      <c r="J719" s="13"/>
    </row>
    <row r="720" spans="8:10" ht="12.75">
      <c r="H720" s="13"/>
      <c r="I720" s="13"/>
      <c r="J720" s="13"/>
    </row>
    <row r="721" spans="8:10" ht="12.75">
      <c r="H721" s="13"/>
      <c r="I721" s="13"/>
      <c r="J721" s="13"/>
    </row>
    <row r="722" spans="8:10" ht="12.75">
      <c r="H722" s="13"/>
      <c r="I722" s="13"/>
      <c r="J722" s="13"/>
    </row>
    <row r="723" spans="8:10" ht="12.75">
      <c r="H723" s="13"/>
      <c r="I723" s="13"/>
      <c r="J723" s="13"/>
    </row>
    <row r="724" spans="8:10" ht="12.75">
      <c r="H724" s="13"/>
      <c r="I724" s="13"/>
      <c r="J724" s="13"/>
    </row>
    <row r="725" spans="8:10" ht="12.75">
      <c r="H725" s="13"/>
      <c r="I725" s="13"/>
      <c r="J725" s="13"/>
    </row>
    <row r="726" spans="8:10" ht="12.75">
      <c r="H726" s="13"/>
      <c r="I726" s="13"/>
      <c r="J726" s="13"/>
    </row>
    <row r="727" spans="8:10" ht="12.75">
      <c r="H727" s="13"/>
      <c r="I727" s="13"/>
      <c r="J727" s="13"/>
    </row>
    <row r="728" spans="8:10" ht="12.75">
      <c r="H728" s="13"/>
      <c r="I728" s="13"/>
      <c r="J728" s="13"/>
    </row>
    <row r="729" spans="8:10" ht="12.75">
      <c r="H729" s="13"/>
      <c r="I729" s="13"/>
      <c r="J729" s="13"/>
    </row>
    <row r="730" spans="8:10" ht="12.75">
      <c r="H730" s="13"/>
      <c r="I730" s="13"/>
      <c r="J730" s="13"/>
    </row>
    <row r="731" spans="8:10" ht="12.75">
      <c r="H731" s="13"/>
      <c r="I731" s="13"/>
      <c r="J731" s="13"/>
    </row>
    <row r="732" spans="8:10" ht="12.75">
      <c r="H732" s="13"/>
      <c r="I732" s="13"/>
      <c r="J732" s="13"/>
    </row>
    <row r="733" spans="8:10" ht="12.75">
      <c r="H733" s="13"/>
      <c r="I733" s="13"/>
      <c r="J733" s="13"/>
    </row>
    <row r="734" spans="8:10" ht="12.75">
      <c r="H734" s="13"/>
      <c r="I734" s="13"/>
      <c r="J734" s="13"/>
    </row>
    <row r="735" spans="8:10" ht="12.75">
      <c r="H735" s="13"/>
      <c r="I735" s="13"/>
      <c r="J735" s="13"/>
    </row>
    <row r="736" spans="8:10" ht="12.75">
      <c r="H736" s="13"/>
      <c r="I736" s="13"/>
      <c r="J736" s="13"/>
    </row>
    <row r="737" spans="8:10" ht="12.75">
      <c r="H737" s="13"/>
      <c r="I737" s="13"/>
      <c r="J737" s="13"/>
    </row>
    <row r="738" spans="8:10" ht="12.75">
      <c r="H738" s="13"/>
      <c r="I738" s="13"/>
      <c r="J738" s="13"/>
    </row>
    <row r="739" spans="8:10" ht="12.75">
      <c r="H739" s="13"/>
      <c r="I739" s="13"/>
      <c r="J739" s="13"/>
    </row>
    <row r="740" spans="8:10" ht="12.75">
      <c r="H740" s="13"/>
      <c r="I740" s="13"/>
      <c r="J740" s="13"/>
    </row>
    <row r="741" spans="8:10" ht="12.75">
      <c r="H741" s="13"/>
      <c r="I741" s="13"/>
      <c r="J741" s="13"/>
    </row>
    <row r="743" spans="8:10" ht="12.75">
      <c r="H743" s="13"/>
      <c r="I743" s="13"/>
      <c r="J743" s="13"/>
    </row>
    <row r="744" spans="8:10" ht="12.75">
      <c r="H744" s="13"/>
      <c r="I744" s="13"/>
      <c r="J744" s="13"/>
    </row>
    <row r="745" spans="8:10" ht="12.75">
      <c r="H745" s="13"/>
      <c r="I745" s="13"/>
      <c r="J745" s="13"/>
    </row>
    <row r="746" spans="8:10" ht="12.75">
      <c r="H746" s="13"/>
      <c r="I746" s="13"/>
      <c r="J746" s="13"/>
    </row>
    <row r="748" ht="12.75">
      <c r="J748" s="13"/>
    </row>
    <row r="749" ht="12.75">
      <c r="J749" s="13"/>
    </row>
    <row r="750" ht="12.75">
      <c r="J750" s="13"/>
    </row>
    <row r="751" ht="12.75">
      <c r="J751" s="13"/>
    </row>
    <row r="752" ht="12.75">
      <c r="J752" s="13"/>
    </row>
    <row r="753" ht="12.75">
      <c r="J753" s="13"/>
    </row>
    <row r="754" spans="8:10" ht="12.75">
      <c r="H754" s="13"/>
      <c r="I754" s="13"/>
      <c r="J754" s="13"/>
    </row>
    <row r="755" spans="8:10" ht="12.75">
      <c r="H755" s="13"/>
      <c r="I755" s="13"/>
      <c r="J755" s="13"/>
    </row>
    <row r="756" ht="12.75">
      <c r="J756" s="13"/>
    </row>
    <row r="757" ht="12.75">
      <c r="J757" s="13"/>
    </row>
    <row r="758" ht="12.75">
      <c r="J758" s="13"/>
    </row>
    <row r="759" ht="12.75">
      <c r="J759" s="13"/>
    </row>
    <row r="760" ht="12.75">
      <c r="J760" s="13"/>
    </row>
    <row r="761" spans="8:10" ht="12.75">
      <c r="H761" s="13"/>
      <c r="I761" s="13"/>
      <c r="J761" s="13"/>
    </row>
    <row r="762" spans="8:10" ht="12.75">
      <c r="H762" s="13"/>
      <c r="I762" s="13"/>
      <c r="J762" s="13"/>
    </row>
    <row r="763" spans="8:10" ht="12.75">
      <c r="H763" s="13"/>
      <c r="I763" s="13"/>
      <c r="J763" s="13"/>
    </row>
    <row r="765" spans="8:10" ht="12.75">
      <c r="H765" s="13"/>
      <c r="I765" s="13"/>
      <c r="J765" s="13"/>
    </row>
    <row r="766" spans="8:10" ht="12.75">
      <c r="H766" s="13"/>
      <c r="I766" s="13"/>
      <c r="J766" s="13"/>
    </row>
    <row r="767" spans="8:10" ht="12.75">
      <c r="H767" s="13"/>
      <c r="I767" s="13"/>
      <c r="J767" s="13"/>
    </row>
    <row r="768" spans="8:10" ht="12.75">
      <c r="H768" s="13"/>
      <c r="I768" s="13"/>
      <c r="J768" s="13"/>
    </row>
    <row r="769" spans="8:10" ht="12.75">
      <c r="H769" s="13"/>
      <c r="I769" s="13"/>
      <c r="J769" s="13"/>
    </row>
    <row r="770" spans="8:10" ht="12.75">
      <c r="H770" s="13"/>
      <c r="I770" s="13"/>
      <c r="J770" s="13"/>
    </row>
    <row r="771" ht="12.75">
      <c r="J771" s="13"/>
    </row>
    <row r="772" ht="12.75">
      <c r="J772" s="13"/>
    </row>
    <row r="773" ht="12.75">
      <c r="J773" s="13"/>
    </row>
    <row r="774" ht="12.75">
      <c r="J774" s="13"/>
    </row>
    <row r="775" ht="12.75">
      <c r="J775" s="13"/>
    </row>
    <row r="776" ht="12.75">
      <c r="J776" s="13"/>
    </row>
    <row r="777" spans="8:10" ht="12.75">
      <c r="H777" s="13"/>
      <c r="I777" s="13"/>
      <c r="J777" s="13"/>
    </row>
    <row r="778" spans="8:10" ht="12.75">
      <c r="H778" s="13"/>
      <c r="I778" s="13"/>
      <c r="J778" s="13"/>
    </row>
    <row r="779" spans="8:10" ht="12.75">
      <c r="H779" s="13"/>
      <c r="I779" s="13"/>
      <c r="J779" s="13"/>
    </row>
    <row r="781" ht="12.75">
      <c r="J781" s="13"/>
    </row>
    <row r="782" ht="12.75">
      <c r="J782" s="13"/>
    </row>
    <row r="783" ht="12.75">
      <c r="J783" s="13"/>
    </row>
    <row r="784" ht="12.75">
      <c r="J784" s="13"/>
    </row>
    <row r="785" spans="5:10" ht="12.75">
      <c r="E785" s="96"/>
      <c r="H785" s="13"/>
      <c r="I785" s="13"/>
      <c r="J785" s="13"/>
    </row>
    <row r="786" spans="8:10" ht="12.75">
      <c r="H786" s="13"/>
      <c r="I786" s="13"/>
      <c r="J786" s="13"/>
    </row>
    <row r="788" ht="12.75">
      <c r="J788" s="13"/>
    </row>
    <row r="789" ht="12.75">
      <c r="J789" s="13"/>
    </row>
    <row r="790" spans="8:10" ht="12.75">
      <c r="H790" s="13"/>
      <c r="I790" s="13"/>
      <c r="J790" s="13"/>
    </row>
    <row r="791" spans="8:10" ht="12.75">
      <c r="H791" s="13"/>
      <c r="I791" s="13"/>
      <c r="J791" s="13"/>
    </row>
    <row r="792" spans="8:10" ht="12.75">
      <c r="H792" s="13"/>
      <c r="I792" s="13"/>
      <c r="J792" s="13"/>
    </row>
    <row r="793" spans="5:10" ht="12.75">
      <c r="E793" s="96"/>
      <c r="H793" s="13"/>
      <c r="I793" s="13"/>
      <c r="J793" s="13"/>
    </row>
    <row r="794" spans="8:10" ht="12.75">
      <c r="H794" s="13"/>
      <c r="I794" s="13"/>
      <c r="J794" s="13"/>
    </row>
    <row r="795" spans="8:10" ht="12.75">
      <c r="H795" s="13"/>
      <c r="I795" s="13"/>
      <c r="J795" s="13"/>
    </row>
  </sheetData>
  <sheetProtection/>
  <mergeCells count="93">
    <mergeCell ref="A518:C518"/>
    <mergeCell ref="A535:C535"/>
    <mergeCell ref="A408:C408"/>
    <mergeCell ref="A405:J405"/>
    <mergeCell ref="A144:C144"/>
    <mergeCell ref="A363:J363"/>
    <mergeCell ref="A343:J343"/>
    <mergeCell ref="A145:J145"/>
    <mergeCell ref="A275:C275"/>
    <mergeCell ref="A83:C83"/>
    <mergeCell ref="A129:C129"/>
    <mergeCell ref="A130:J130"/>
    <mergeCell ref="A84:J84"/>
    <mergeCell ref="A87:C87"/>
    <mergeCell ref="A88:J88"/>
    <mergeCell ref="I1:J1"/>
    <mergeCell ref="A2:J2"/>
    <mergeCell ref="A3:J3"/>
    <mergeCell ref="I5:J5"/>
    <mergeCell ref="A8:J8"/>
    <mergeCell ref="A29:J29"/>
    <mergeCell ref="A18:J18"/>
    <mergeCell ref="A28:C28"/>
    <mergeCell ref="A17:C17"/>
    <mergeCell ref="A276:J276"/>
    <mergeCell ref="A333:C333"/>
    <mergeCell ref="A334:C334"/>
    <mergeCell ref="A335:C335"/>
    <mergeCell ref="A336:C336"/>
    <mergeCell ref="A337:C337"/>
    <mergeCell ref="A377:C377"/>
    <mergeCell ref="A338:J338"/>
    <mergeCell ref="A342:C342"/>
    <mergeCell ref="A347:C347"/>
    <mergeCell ref="A348:J348"/>
    <mergeCell ref="A360:C360"/>
    <mergeCell ref="A361:C361"/>
    <mergeCell ref="A384:J384"/>
    <mergeCell ref="A362:C362"/>
    <mergeCell ref="A522:C522"/>
    <mergeCell ref="A519:C519"/>
    <mergeCell ref="A520:C520"/>
    <mergeCell ref="A404:C404"/>
    <mergeCell ref="A409:J409"/>
    <mergeCell ref="A416:C416"/>
    <mergeCell ref="A417:C417"/>
    <mergeCell ref="A376:C376"/>
    <mergeCell ref="A402:C402"/>
    <mergeCell ref="A403:C403"/>
    <mergeCell ref="A418:C418"/>
    <mergeCell ref="A419:C419"/>
    <mergeCell ref="A420:J420"/>
    <mergeCell ref="A378:C378"/>
    <mergeCell ref="A379:J379"/>
    <mergeCell ref="A381:C381"/>
    <mergeCell ref="A382:C382"/>
    <mergeCell ref="A383:C383"/>
    <mergeCell ref="A536:C536"/>
    <mergeCell ref="E528:J536"/>
    <mergeCell ref="A523:C523"/>
    <mergeCell ref="A525:C525"/>
    <mergeCell ref="A527:C527"/>
    <mergeCell ref="A524:C524"/>
    <mergeCell ref="A452:C452"/>
    <mergeCell ref="A541:F541"/>
    <mergeCell ref="G541:J541"/>
    <mergeCell ref="A528:C528"/>
    <mergeCell ref="A529:C529"/>
    <mergeCell ref="A530:C530"/>
    <mergeCell ref="A531:C531"/>
    <mergeCell ref="A532:C532"/>
    <mergeCell ref="A533:C533"/>
    <mergeCell ref="A534:C534"/>
    <mergeCell ref="A511:C511"/>
    <mergeCell ref="A422:C422"/>
    <mergeCell ref="A423:C423"/>
    <mergeCell ref="A424:C424"/>
    <mergeCell ref="A425:J425"/>
    <mergeCell ref="A514:C514"/>
    <mergeCell ref="A439:C439"/>
    <mergeCell ref="A440:C440"/>
    <mergeCell ref="A441:C441"/>
    <mergeCell ref="A442:J442"/>
    <mergeCell ref="A512:J512"/>
    <mergeCell ref="A453:C453"/>
    <mergeCell ref="A517:C517"/>
    <mergeCell ref="A454:C454"/>
    <mergeCell ref="A455:J455"/>
    <mergeCell ref="A526:C526"/>
    <mergeCell ref="A515:C515"/>
    <mergeCell ref="A516:C516"/>
    <mergeCell ref="A509:C509"/>
    <mergeCell ref="A510:C510"/>
  </mergeCells>
  <printOptions/>
  <pageMargins left="0.1968503937007874" right="0.1968503937007874" top="0.6299212598425197" bottom="0.1968503937007874" header="0.6692913385826772" footer="0.1968503937007874"/>
  <pageSetup fitToHeight="24" horizontalDpi="600" verticalDpi="600" orientation="landscape" paperSize="9" scale="90" r:id="rId1"/>
  <ignoredErrors>
    <ignoredError sqref="B119:C1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Terezia Borbei</cp:lastModifiedBy>
  <cp:lastPrinted>2023-12-07T07:22:34Z</cp:lastPrinted>
  <dcterms:created xsi:type="dcterms:W3CDTF">2019-11-25T11:32:08Z</dcterms:created>
  <dcterms:modified xsi:type="dcterms:W3CDTF">2023-12-07T07:24:52Z</dcterms:modified>
  <cp:category/>
  <cp:version/>
  <cp:contentType/>
  <cp:contentStatus/>
</cp:coreProperties>
</file>