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octombrie 2023" sheetId="1" r:id="rId1"/>
  </sheets>
  <definedNames>
    <definedName name="_xlnm.Print_Area" localSheetId="0">'octombrie 2023'!$A$1:$J$790</definedName>
  </definedNames>
  <calcPr fullCalcOnLoad="1"/>
</workbook>
</file>

<file path=xl/sharedStrings.xml><?xml version="1.0" encoding="utf-8"?>
<sst xmlns="http://schemas.openxmlformats.org/spreadsheetml/2006/main" count="1393" uniqueCount="558">
  <si>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</si>
  <si>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</si>
  <si>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</si>
  <si>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</si>
  <si>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</si>
  <si>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</si>
  <si>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</si>
  <si>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</si>
  <si>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</si>
  <si>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</si>
  <si>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</si>
  <si>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65/71</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</si>
  <si>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</si>
  <si>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</si>
  <si>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</si>
  <si>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</si>
  <si>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</si>
  <si>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</si>
  <si>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</si>
  <si>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</si>
  <si>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</si>
  <si>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</si>
  <si>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</si>
  <si>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</si>
  <si>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</si>
  <si>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</si>
  <si>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</si>
  <si>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</si>
  <si>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</si>
  <si>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</si>
  <si>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</si>
  <si>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</si>
  <si>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</si>
  <si>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</si>
  <si>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</si>
  <si>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</si>
  <si>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</si>
  <si>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</si>
  <si>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</si>
  <si>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</si>
  <si>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</si>
  <si>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</si>
  <si>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</si>
  <si>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</si>
  <si>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</si>
  <si>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</si>
  <si>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</si>
  <si>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</si>
  <si>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</si>
  <si>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</si>
  <si>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</si>
  <si>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</si>
  <si>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</si>
  <si>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</si>
  <si>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</si>
  <si>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</si>
  <si>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</si>
  <si>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</si>
  <si>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</si>
  <si>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</si>
  <si>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</si>
  <si>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</si>
  <si>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</si>
  <si>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</si>
  <si>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</si>
  <si>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</si>
  <si>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</si>
  <si>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</si>
  <si>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</si>
  <si>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</si>
  <si>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</si>
  <si>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</si>
  <si>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</si>
  <si>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</si>
  <si>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</si>
  <si>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</si>
  <si>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</si>
  <si>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</si>
  <si>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</si>
  <si>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</si>
  <si>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</si>
  <si>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</si>
  <si>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</si>
  <si>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</si>
  <si>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</si>
  <si>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</si>
  <si>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</si>
  <si>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</si>
  <si>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</si>
  <si>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</si>
  <si>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</si>
  <si>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</si>
  <si>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</si>
  <si>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</si>
  <si>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</si>
  <si>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</si>
  <si>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</si>
  <si>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</si>
  <si>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</si>
  <si>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</si>
  <si>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</si>
  <si>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</si>
  <si>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</si>
  <si>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</si>
  <si>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</si>
  <si>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</si>
  <si>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</si>
  <si>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</si>
  <si>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</si>
  <si>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</si>
  <si>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</si>
  <si>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</si>
  <si>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</si>
  <si>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</si>
  <si>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</si>
  <si>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</si>
  <si>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</si>
  <si>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</si>
  <si>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</si>
  <si>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</si>
  <si>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</si>
  <si>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</si>
  <si>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</si>
  <si>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</si>
  <si>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</si>
  <si>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</si>
  <si>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</si>
  <si>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</si>
  <si>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</si>
  <si>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</si>
  <si>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</si>
  <si>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</si>
  <si>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</si>
  <si>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</si>
  <si>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</si>
  <si>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</si>
  <si>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</si>
  <si>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</si>
  <si>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</si>
  <si>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</si>
  <si>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</si>
  <si>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</si>
  <si>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</si>
  <si>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</si>
  <si>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</si>
  <si>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</si>
  <si>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</si>
  <si>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</si>
  <si>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</si>
  <si>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</si>
  <si>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</si>
  <si>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</si>
  <si>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</si>
  <si>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</si>
  <si>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</si>
  <si>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</si>
  <si>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</si>
  <si>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</si>
  <si>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</si>
  <si>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</si>
  <si>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</si>
  <si>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</si>
  <si>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</si>
  <si>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</si>
  <si>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</si>
  <si>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</si>
  <si>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</si>
  <si>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</si>
  <si>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</si>
  <si>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</si>
  <si>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</si>
  <si>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</si>
  <si>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</si>
  <si>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</si>
  <si>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</si>
  <si>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</si>
  <si>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</si>
  <si>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</si>
  <si>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</si>
  <si>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</si>
  <si>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</si>
  <si>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</si>
  <si>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</si>
  <si>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</si>
  <si>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</si>
  <si>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</si>
  <si>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</si>
  <si>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</si>
  <si>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</si>
  <si>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</si>
  <si>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</si>
  <si>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</si>
  <si>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</si>
  <si>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</si>
  <si>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</si>
  <si>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</si>
  <si>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</si>
  <si>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</si>
  <si>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</si>
  <si>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</si>
  <si>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</si>
  <si>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</si>
  <si>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</si>
  <si>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</si>
  <si>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</si>
  <si>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</si>
  <si>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</si>
  <si>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</si>
  <si>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</si>
  <si>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</si>
  <si>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</si>
  <si>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</si>
  <si>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</si>
  <si>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</si>
  <si>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</si>
  <si>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</si>
  <si>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</si>
  <si>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</si>
  <si>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</si>
  <si>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</si>
  <si>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</si>
  <si>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</si>
  <si>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</si>
  <si>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</si>
  <si>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</si>
  <si>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</si>
  <si>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</si>
  <si>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</si>
  <si>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</si>
  <si>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</si>
  <si>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</si>
  <si>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</si>
  <si>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</si>
  <si>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</si>
  <si>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</si>
  <si>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</si>
  <si>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</si>
  <si>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</si>
  <si>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</si>
  <si>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</si>
  <si>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</si>
  <si>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</si>
  <si>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</si>
  <si>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</si>
  <si>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</si>
  <si>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</si>
  <si>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</si>
  <si>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</si>
  <si>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</si>
  <si>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</si>
  <si>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</si>
  <si>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</si>
  <si>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</si>
  <si>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</si>
  <si>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</si>
  <si>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</si>
  <si>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</si>
  <si>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</si>
  <si>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</si>
  <si>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</si>
  <si>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</si>
  <si>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</si>
  <si>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</si>
  <si>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</si>
  <si>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</si>
  <si>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</si>
  <si>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</si>
  <si>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</si>
  <si>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</si>
  <si>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</si>
  <si>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</si>
  <si>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</si>
  <si>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</si>
  <si>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</si>
  <si>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</si>
  <si>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</si>
  <si>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</si>
  <si>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</si>
  <si>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</si>
  <si>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</si>
  <si>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</si>
  <si>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</si>
  <si>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</si>
  <si>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</si>
  <si>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</si>
  <si>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</si>
  <si>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</si>
  <si>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</si>
  <si>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</si>
  <si>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</si>
  <si>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</si>
  <si>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</si>
  <si>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</si>
  <si>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</si>
  <si>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</si>
  <si>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</si>
  <si>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</si>
  <si>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</si>
  <si>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</si>
  <si>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</si>
  <si>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</si>
  <si>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</si>
  <si>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</si>
  <si>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</si>
  <si>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</si>
  <si>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</si>
  <si>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</si>
  <si>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</si>
  <si>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</si>
  <si>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</si>
  <si>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</si>
  <si>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</si>
  <si>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</si>
  <si>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</si>
  <si>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Achiziție de autobuse nepoluante</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</si>
  <si>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</si>
  <si>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</si>
  <si>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</si>
  <si>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</si>
  <si>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</si>
  <si>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</si>
  <si>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</si>
  <si>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</si>
  <si>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</si>
  <si>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</si>
  <si>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</si>
  <si>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</si>
  <si>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</si>
  <si>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</si>
  <si>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</si>
  <si>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</si>
  <si>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Dezumidificator la Creșa satu Mare</t>
  </si>
  <si>
    <t>Stații de lucru la Creșă Satu Mare</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</si>
  <si>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</si>
  <si>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</si>
  <si>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</si>
  <si>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</si>
  <si>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</si>
  <si>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</si>
  <si>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</si>
  <si>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</si>
  <si>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</si>
  <si>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</si>
  <si>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</si>
  <si>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</si>
  <si>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</si>
  <si>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</si>
  <si>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</si>
  <si>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</si>
  <si>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</si>
  <si>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</si>
  <si>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</si>
  <si>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</si>
  <si>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</si>
  <si>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</si>
  <si>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</si>
  <si>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</si>
  <si>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</si>
  <si>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</si>
  <si>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</si>
  <si>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</si>
  <si>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</si>
  <si>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</si>
  <si>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</si>
  <si>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</si>
  <si>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</si>
  <si>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</si>
  <si>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</si>
  <si>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</si>
  <si>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</si>
  <si>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</si>
  <si>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</si>
  <si>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</si>
  <si>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</si>
  <si>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</si>
  <si>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</si>
  <si>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</si>
  <si>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</si>
  <si>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</si>
  <si>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</si>
  <si>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</si>
  <si>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</si>
  <si>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</si>
  <si>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</si>
  <si>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Anexa nr.7</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</si>
  <si>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</si>
  <si>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</si>
  <si>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</si>
  <si>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</si>
  <si>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</si>
  <si>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</si>
  <si>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</si>
  <si>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</si>
  <si>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</si>
  <si>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</si>
  <si>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</si>
  <si>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</si>
  <si>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</si>
  <si>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</si>
  <si>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</si>
  <si>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</si>
  <si>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</si>
  <si>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</si>
  <si>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</si>
  <si>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</si>
  <si>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</si>
  <si>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</si>
  <si>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</si>
  <si>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</si>
  <si>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</si>
  <si>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</si>
  <si>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</si>
  <si>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</si>
  <si>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</si>
  <si>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</si>
  <si>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</si>
  <si>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</si>
  <si>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</si>
  <si>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</si>
  <si>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</si>
  <si>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</si>
  <si>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</si>
  <si>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</si>
  <si>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</si>
  <si>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</si>
  <si>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</si>
  <si>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</si>
  <si>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</si>
  <si>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</si>
  <si>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</si>
  <si>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</si>
  <si>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</si>
  <si>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</si>
  <si>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</si>
  <si>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</si>
  <si>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</si>
  <si>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</si>
  <si>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</si>
  <si>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</si>
  <si>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</si>
  <si>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</si>
  <si>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</si>
  <si>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</si>
  <si>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</si>
  <si>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</si>
  <si>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</si>
  <si>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</si>
  <si>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</si>
  <si>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</si>
  <si>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</si>
  <si>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</si>
  <si>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</si>
  <si>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</si>
  <si>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</si>
  <si>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</si>
  <si>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</si>
  <si>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</si>
  <si>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</si>
  <si>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</si>
  <si>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</si>
  <si>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</si>
  <si>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</si>
  <si>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</si>
  <si>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</si>
  <si>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</si>
  <si>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</si>
  <si>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</si>
  <si>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</si>
  <si>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</si>
  <si>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</si>
  <si>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</si>
  <si>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</si>
  <si>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</si>
  <si>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</si>
  <si>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</si>
  <si>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</si>
  <si>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</si>
  <si>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</si>
  <si>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</si>
  <si>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</si>
  <si>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</si>
  <si>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</si>
  <si>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</si>
  <si>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</si>
  <si>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</si>
  <si>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</si>
  <si>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</si>
  <si>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</si>
  <si>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</si>
  <si>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</si>
  <si>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</si>
  <si>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</si>
  <si>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</si>
  <si>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</si>
  <si>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</si>
  <si>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</si>
  <si>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</si>
  <si>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</si>
  <si>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</si>
  <si>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</si>
  <si>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</si>
  <si>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</si>
  <si>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</si>
  <si>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</si>
  <si>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</si>
  <si>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</si>
  <si>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</si>
  <si>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</si>
  <si>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</si>
  <si>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</si>
  <si>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</si>
  <si>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</si>
  <si>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</si>
  <si>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</si>
  <si>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</si>
  <si>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</si>
  <si>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</si>
  <si>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</si>
  <si>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</si>
  <si>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</si>
  <si>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</si>
  <si>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</si>
  <si>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</si>
  <si>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</si>
  <si>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</si>
  <si>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</si>
  <si>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</si>
  <si>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</si>
  <si>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</si>
  <si>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</si>
  <si>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</si>
  <si>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</si>
  <si>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</si>
  <si>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</si>
  <si>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</si>
  <si>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</si>
  <si>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</si>
  <si>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</si>
  <si>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</si>
  <si>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Modernizarea infrastructurii educaționale în unitățile de învățământ din municipiul Satu Mare</t>
  </si>
  <si>
    <t>65/62</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</si>
  <si>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</si>
  <si>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</si>
  <si>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</si>
  <si>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Servicii de dirigenţie de şantier pentruMuzeul industrializării forțate și al dezrădăcinării Satu Mare</t>
  </si>
  <si>
    <t>SF Elaborarea Planului Urbanistic General al Municipiului Satu Mare</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</si>
  <si>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</si>
  <si>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</si>
  <si>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</si>
  <si>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</si>
  <si>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</si>
  <si>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TOTAL 74/58</t>
  </si>
  <si>
    <t>Total 74/58 - cheltuieli curente</t>
  </si>
  <si>
    <t>Total 74 /58</t>
  </si>
  <si>
    <t>Cap.74.02 "Protectia mediului</t>
  </si>
  <si>
    <t>PT Reabilitare clădire internat situată pe strada Ceahlăului nr.1</t>
  </si>
  <si>
    <t>Alte transferuri  - Cap. 65.02 Învătămant</t>
  </si>
  <si>
    <t>Transferuri de capital - Cap. 84.02 " Transporturi</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</si>
</sst>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18]dddd\,\ d\ mmmm\ yyyy"/>
    <numFmt numFmtId="169" formatCode="0.0"/>
  </numFmts>
  <fonts count="52">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theme="0"/>
        <bgColor indexed="64"/>
      </patternFill>
    </fill>
    <fill>
      <patternFill patternType="solid">
        <fgColor rgb="FFD22EAF"/>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thin"/>
    </border>
    <border>
      <left/>
      <right style="thin"/>
      <top style="thin"/>
      <bottom style="medium"/>
    </border>
    <border>
      <left style="medium"/>
      <right/>
      <top style="medium"/>
      <bottom/>
    </border>
    <border>
      <left/>
      <right/>
      <top style="medium"/>
      <bottom/>
    </border>
    <border>
      <left/>
      <right style="medium"/>
      <top style="medium"/>
      <bottom/>
    </border>
    <border>
      <left/>
      <right style="medium"/>
      <top style="medium"/>
      <bottom style="medium"/>
    </border>
    <border>
      <left style="medium"/>
      <right/>
      <top/>
      <bottom style="medium"/>
    </border>
    <border>
      <left/>
      <right style="thin"/>
      <top/>
      <bottom style="medium"/>
    </border>
    <border>
      <left/>
      <right style="medium"/>
      <top/>
      <bottom style="medium"/>
    </border>
    <border>
      <left style="medium"/>
      <right/>
      <top/>
      <bottom/>
    </border>
    <border>
      <left/>
      <right style="medium"/>
      <top/>
      <bottom/>
    </border>
    <border>
      <left/>
      <right style="thin"/>
      <top style="medium"/>
      <bottom/>
    </border>
    <border>
      <left style="medium"/>
      <right/>
      <top/>
      <bottom style="thin"/>
    </border>
    <border>
      <left/>
      <right style="medium"/>
      <top style="thin"/>
      <bottom/>
    </border>
    <border>
      <left style="medium"/>
      <right/>
      <top style="thin"/>
      <bottom style="medium"/>
    </border>
    <border>
      <left/>
      <right/>
      <top style="thin"/>
      <bottom style="medium"/>
    </border>
    <border>
      <left style="medium"/>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61">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1"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41" xfId="0" applyNumberFormat="1" applyFont="1" applyFill="1" applyBorder="1" applyAlignment="1">
      <alignment horizontal="right"/>
    </xf>
    <xf numFmtId="3" fontId="7" fillId="19" borderId="21" xfId="0" applyNumberFormat="1" applyFont="1" applyFill="1" applyBorder="1" applyAlignment="1">
      <alignment/>
    </xf>
    <xf numFmtId="3" fontId="5" fillId="12" borderId="43" xfId="0" applyNumberFormat="1" applyFont="1" applyFill="1" applyBorder="1" applyAlignment="1">
      <alignment horizontal="center" wrapText="1"/>
    </xf>
    <xf numFmtId="0" fontId="5" fillId="12" borderId="43" xfId="0" applyFont="1" applyFill="1" applyBorder="1" applyAlignment="1">
      <alignment horizontal="center" wrapText="1"/>
    </xf>
    <xf numFmtId="0" fontId="5" fillId="12" borderId="44" xfId="0" applyFont="1" applyFill="1" applyBorder="1" applyAlignment="1">
      <alignment horizontal="center" wrapText="1"/>
    </xf>
    <xf numFmtId="0" fontId="5" fillId="12" borderId="45" xfId="0"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6" xfId="0" applyFont="1" applyFill="1" applyBorder="1" applyAlignment="1">
      <alignment/>
    </xf>
    <xf numFmtId="0" fontId="7" fillId="33" borderId="47" xfId="0" applyFont="1" applyFill="1" applyBorder="1" applyAlignment="1">
      <alignment horizontal="center" vertical="center" wrapText="1"/>
    </xf>
    <xf numFmtId="3" fontId="7" fillId="33" borderId="47" xfId="0" applyNumberFormat="1"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33" borderId="49" xfId="0" applyNumberFormat="1"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1" xfId="0" applyNumberFormat="1" applyFont="1" applyFill="1" applyBorder="1" applyAlignment="1">
      <alignment horizontal="center" vertical="center" wrapText="1"/>
    </xf>
    <xf numFmtId="3" fontId="7" fillId="9" borderId="52"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7" xfId="0" applyNumberFormat="1" applyFont="1" applyFill="1" applyBorder="1" applyAlignment="1">
      <alignment horizontal="center" vertical="center" wrapText="1"/>
    </xf>
    <xf numFmtId="3" fontId="7" fillId="33" borderId="50" xfId="0" applyNumberFormat="1" applyFont="1" applyFill="1" applyBorder="1" applyAlignment="1">
      <alignment horizontal="right"/>
    </xf>
    <xf numFmtId="3" fontId="3" fillId="33" borderId="53" xfId="0" applyNumberFormat="1" applyFont="1" applyFill="1" applyBorder="1" applyAlignment="1">
      <alignment/>
    </xf>
    <xf numFmtId="3" fontId="3" fillId="33" borderId="47" xfId="0" applyNumberFormat="1" applyFont="1" applyFill="1" applyBorder="1" applyAlignment="1">
      <alignment/>
    </xf>
    <xf numFmtId="3" fontId="3" fillId="33" borderId="50"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7" xfId="0" applyFont="1" applyFill="1" applyBorder="1" applyAlignment="1">
      <alignment horizontal="center"/>
    </xf>
    <xf numFmtId="3" fontId="7" fillId="33" borderId="50" xfId="0" applyNumberFormat="1" applyFont="1" applyFill="1" applyBorder="1" applyAlignment="1">
      <alignment/>
    </xf>
    <xf numFmtId="3" fontId="3" fillId="33" borderId="49"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4"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1"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5"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6"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9" xfId="0" applyFont="1" applyFill="1" applyBorder="1" applyAlignment="1">
      <alignment horizontal="left" wrapText="1"/>
    </xf>
    <xf numFmtId="49" fontId="6" fillId="33" borderId="47" xfId="0" applyNumberFormat="1" applyFont="1" applyFill="1" applyBorder="1" applyAlignment="1">
      <alignment horizontal="center" wrapText="1"/>
    </xf>
    <xf numFmtId="3" fontId="3" fillId="33" borderId="47"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7"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49"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7"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6"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8" xfId="0" applyFont="1" applyFill="1" applyBorder="1" applyAlignment="1">
      <alignment vertical="center" wrapText="1"/>
    </xf>
    <xf numFmtId="3" fontId="7" fillId="33" borderId="5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52" xfId="0" applyFont="1" applyFill="1" applyBorder="1" applyAlignment="1">
      <alignment wrapText="1"/>
    </xf>
    <xf numFmtId="3" fontId="3" fillId="33" borderId="52" xfId="0" applyNumberFormat="1" applyFont="1" applyFill="1" applyBorder="1" applyAlignment="1">
      <alignment/>
    </xf>
    <xf numFmtId="3" fontId="0" fillId="33" borderId="18" xfId="0" applyNumberFormat="1" applyFont="1" applyFill="1" applyBorder="1" applyAlignment="1">
      <alignment/>
    </xf>
    <xf numFmtId="3" fontId="7" fillId="19" borderId="60"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8"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8" xfId="0" applyNumberFormat="1" applyFont="1" applyFill="1" applyBorder="1" applyAlignment="1">
      <alignment horizontal="left" wrapText="1"/>
    </xf>
    <xf numFmtId="0" fontId="3" fillId="33" borderId="58" xfId="0" applyFont="1" applyFill="1" applyBorder="1" applyAlignment="1">
      <alignment horizontal="left" wrapText="1"/>
    </xf>
    <xf numFmtId="0" fontId="0" fillId="33" borderId="52"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8" xfId="0" applyFont="1" applyFill="1" applyBorder="1" applyAlignment="1">
      <alignment wrapText="1"/>
    </xf>
    <xf numFmtId="0" fontId="0" fillId="33" borderId="58" xfId="0" applyFont="1" applyFill="1" applyBorder="1" applyAlignment="1">
      <alignment horizontal="left" wrapText="1"/>
    </xf>
    <xf numFmtId="0" fontId="0" fillId="33" borderId="25" xfId="0" applyFont="1" applyFill="1" applyBorder="1" applyAlignment="1">
      <alignment vertical="center" wrapText="1"/>
    </xf>
    <xf numFmtId="0" fontId="7" fillId="19" borderId="58" xfId="0" applyFont="1" applyFill="1" applyBorder="1" applyAlignment="1">
      <alignment horizontal="center" vertical="center" wrapText="1"/>
    </xf>
    <xf numFmtId="0" fontId="3" fillId="33" borderId="61"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8"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50" xfId="0" applyNumberFormat="1" applyFont="1" applyFill="1" applyBorder="1" applyAlignment="1">
      <alignment horizontal="center" vertical="center" wrapText="1"/>
    </xf>
    <xf numFmtId="0" fontId="0" fillId="33" borderId="20"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7" xfId="0" applyNumberFormat="1" applyFont="1" applyFill="1" applyBorder="1" applyAlignment="1">
      <alignment horizontal="right" vertical="center" wrapText="1"/>
    </xf>
    <xf numFmtId="3" fontId="7" fillId="19" borderId="50"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51" xfId="0" applyNumberFormat="1" applyFont="1" applyFill="1" applyBorder="1" applyAlignment="1">
      <alignment horizontal="right" vertical="center" wrapText="1"/>
    </xf>
    <xf numFmtId="3" fontId="7" fillId="9" borderId="52"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26" xfId="0" applyNumberFormat="1" applyFont="1" applyFill="1" applyBorder="1" applyAlignment="1">
      <alignment horizontal="right" wrapText="1"/>
    </xf>
    <xf numFmtId="0" fontId="0" fillId="33"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57" xfId="0" applyFont="1" applyFill="1" applyBorder="1" applyAlignment="1">
      <alignment horizontal="left" wrapText="1"/>
    </xf>
    <xf numFmtId="3" fontId="3" fillId="36" borderId="10" xfId="0" applyNumberFormat="1" applyFont="1" applyFill="1" applyBorder="1" applyAlignment="1">
      <alignment horizontal="right" wrapText="1"/>
    </xf>
    <xf numFmtId="9" fontId="3" fillId="33" borderId="0" xfId="59"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9"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2" xfId="0" applyNumberFormat="1" applyFont="1" applyFill="1" applyBorder="1" applyAlignment="1">
      <alignment horizontal="right" wrapText="1"/>
    </xf>
    <xf numFmtId="0" fontId="3" fillId="33" borderId="52"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9" applyFont="1" applyFill="1" applyBorder="1" applyAlignment="1">
      <alignment horizontal="left" wrapText="1"/>
    </xf>
    <xf numFmtId="1" fontId="3" fillId="33" borderId="56" xfId="59" applyNumberFormat="1" applyFont="1" applyFill="1" applyBorder="1" applyAlignment="1">
      <alignment/>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61"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8"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3" fontId="7" fillId="36" borderId="59" xfId="0" applyNumberFormat="1" applyFont="1" applyFill="1" applyBorder="1" applyAlignment="1">
      <alignment horizontal="right" wrapText="1"/>
    </xf>
    <xf numFmtId="49" fontId="6" fillId="36" borderId="10" xfId="0" applyNumberFormat="1" applyFont="1" applyFill="1" applyBorder="1" applyAlignment="1">
      <alignment horizontal="center" wrapText="1"/>
    </xf>
    <xf numFmtId="3" fontId="7" fillId="36" borderId="37" xfId="0" applyNumberFormat="1" applyFont="1" applyFill="1" applyBorder="1" applyAlignment="1">
      <alignment horizontal="right"/>
    </xf>
    <xf numFmtId="3" fontId="3" fillId="36" borderId="16" xfId="0" applyNumberFormat="1" applyFont="1" applyFill="1" applyBorder="1" applyAlignment="1">
      <alignment/>
    </xf>
    <xf numFmtId="3" fontId="7" fillId="19" borderId="59" xfId="0" applyNumberFormat="1" applyFont="1" applyFill="1" applyBorder="1" applyAlignment="1">
      <alignment horizontal="right" wrapText="1"/>
    </xf>
    <xf numFmtId="3" fontId="7" fillId="15" borderId="59" xfId="0" applyNumberFormat="1" applyFont="1" applyFill="1" applyBorder="1" applyAlignment="1">
      <alignment horizontal="right" wrapText="1"/>
    </xf>
    <xf numFmtId="3" fontId="7" fillId="18" borderId="59" xfId="0" applyNumberFormat="1" applyFont="1" applyFill="1" applyBorder="1" applyAlignment="1">
      <alignment horizontal="right" wrapText="1"/>
    </xf>
    <xf numFmtId="3" fontId="14" fillId="39" borderId="59" xfId="0" applyNumberFormat="1" applyFont="1" applyFill="1" applyBorder="1" applyAlignment="1">
      <alignment horizontal="center" vertical="center" wrapText="1"/>
    </xf>
    <xf numFmtId="3" fontId="3" fillId="36" borderId="20" xfId="0" applyNumberFormat="1" applyFont="1" applyFill="1" applyBorder="1" applyAlignment="1">
      <alignment/>
    </xf>
    <xf numFmtId="49" fontId="6" fillId="36" borderId="10" xfId="0" applyNumberFormat="1" applyFont="1" applyFill="1" applyBorder="1" applyAlignment="1">
      <alignment horizontal="center"/>
    </xf>
    <xf numFmtId="3" fontId="3" fillId="36" borderId="10" xfId="0" applyNumberFormat="1" applyFont="1" applyFill="1" applyBorder="1" applyAlignment="1">
      <alignment horizontal="right"/>
    </xf>
    <xf numFmtId="3" fontId="7" fillId="36" borderId="15" xfId="0" applyNumberFormat="1" applyFont="1" applyFill="1" applyBorder="1" applyAlignment="1">
      <alignment horizontal="right"/>
    </xf>
    <xf numFmtId="3" fontId="3" fillId="36" borderId="11" xfId="0" applyNumberFormat="1" applyFont="1" applyFill="1" applyBorder="1" applyAlignment="1">
      <alignment/>
    </xf>
    <xf numFmtId="3" fontId="3" fillId="36" borderId="11" xfId="0" applyNumberFormat="1" applyFont="1" applyFill="1" applyBorder="1" applyAlignment="1">
      <alignment horizontal="right" wrapText="1"/>
    </xf>
    <xf numFmtId="3" fontId="7" fillId="33" borderId="51"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0" fontId="7" fillId="33" borderId="49" xfId="0" applyFont="1" applyFill="1" applyBorder="1" applyAlignment="1">
      <alignment horizontal="right" wrapText="1"/>
    </xf>
    <xf numFmtId="0" fontId="7" fillId="33" borderId="47" xfId="0" applyFont="1" applyFill="1" applyBorder="1" applyAlignment="1">
      <alignment horizontal="right" wrapText="1"/>
    </xf>
    <xf numFmtId="0" fontId="7" fillId="33" borderId="50" xfId="0"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3" borderId="61"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0" fontId="3" fillId="36" borderId="58" xfId="0" applyFont="1" applyFill="1" applyBorder="1" applyAlignment="1">
      <alignment horizontal="left" wrapText="1"/>
    </xf>
    <xf numFmtId="3" fontId="7" fillId="33" borderId="37" xfId="0" applyNumberFormat="1" applyFont="1" applyFill="1" applyBorder="1" applyAlignment="1">
      <alignment/>
    </xf>
    <xf numFmtId="3" fontId="3" fillId="33" borderId="63" xfId="0" applyNumberFormat="1" applyFont="1" applyFill="1" applyBorder="1" applyAlignment="1">
      <alignment/>
    </xf>
    <xf numFmtId="0" fontId="3" fillId="36" borderId="20" xfId="0" applyFont="1" applyFill="1" applyBorder="1" applyAlignment="1">
      <alignment horizontal="left" vertical="top" wrapText="1"/>
    </xf>
    <xf numFmtId="3" fontId="3" fillId="33" borderId="56" xfId="0" applyNumberFormat="1" applyFont="1" applyFill="1" applyBorder="1" applyAlignment="1">
      <alignment horizontal="right"/>
    </xf>
    <xf numFmtId="0" fontId="0" fillId="33" borderId="49" xfId="0" applyFont="1" applyFill="1" applyBorder="1" applyAlignment="1">
      <alignment vertical="center"/>
    </xf>
    <xf numFmtId="49" fontId="6" fillId="33" borderId="47" xfId="0" applyNumberFormat="1" applyFont="1" applyFill="1" applyBorder="1" applyAlignment="1">
      <alignment horizontal="center" vertical="center" wrapText="1"/>
    </xf>
    <xf numFmtId="0" fontId="6" fillId="33" borderId="47" xfId="0" applyFont="1" applyFill="1" applyBorder="1" applyAlignment="1">
      <alignment horizontal="center" vertical="center"/>
    </xf>
    <xf numFmtId="3" fontId="3" fillId="33" borderId="43" xfId="0" applyNumberFormat="1" applyFont="1" applyFill="1" applyBorder="1" applyAlignment="1">
      <alignment/>
    </xf>
    <xf numFmtId="0" fontId="0" fillId="33" borderId="33" xfId="0" applyFont="1" applyFill="1" applyBorder="1" applyAlignment="1">
      <alignment vertical="center"/>
    </xf>
    <xf numFmtId="0" fontId="0" fillId="33" borderId="16" xfId="0" applyFont="1" applyFill="1" applyBorder="1" applyAlignment="1">
      <alignment horizontal="righ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51"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0" fillId="33" borderId="30" xfId="0" applyFont="1" applyFill="1" applyBorder="1" applyAlignment="1">
      <alignment horizontal="left" wrapText="1"/>
    </xf>
    <xf numFmtId="3" fontId="7" fillId="36" borderId="51" xfId="0" applyNumberFormat="1" applyFont="1" applyFill="1" applyBorder="1" applyAlignment="1">
      <alignment/>
    </xf>
    <xf numFmtId="0" fontId="0" fillId="36" borderId="11" xfId="0" applyFont="1" applyFill="1" applyBorder="1" applyAlignment="1">
      <alignment horizontal="left" vertical="center" wrapText="1"/>
    </xf>
    <xf numFmtId="0" fontId="0" fillId="36" borderId="16" xfId="0" applyFont="1" applyFill="1" applyBorder="1" applyAlignment="1">
      <alignment horizontal="right"/>
    </xf>
    <xf numFmtId="0" fontId="0" fillId="36" borderId="20" xfId="0" applyFont="1" applyFill="1" applyBorder="1" applyAlignment="1">
      <alignment horizontal="left" wrapText="1"/>
    </xf>
    <xf numFmtId="0" fontId="6" fillId="36" borderId="10" xfId="0" applyFont="1" applyFill="1" applyBorder="1" applyAlignment="1">
      <alignment horizontal="center" wrapText="1"/>
    </xf>
    <xf numFmtId="3" fontId="0" fillId="36" borderId="30" xfId="0" applyNumberFormat="1" applyFont="1" applyFill="1" applyBorder="1" applyAlignment="1">
      <alignment horizontal="right"/>
    </xf>
    <xf numFmtId="3" fontId="7" fillId="36" borderId="15" xfId="0" applyNumberFormat="1" applyFont="1" applyFill="1" applyBorder="1" applyAlignment="1">
      <alignment horizontal="right" wrapText="1"/>
    </xf>
    <xf numFmtId="3" fontId="3" fillId="36" borderId="26" xfId="0" applyNumberFormat="1" applyFont="1" applyFill="1" applyBorder="1" applyAlignment="1">
      <alignment horizontal="right" wrapText="1"/>
    </xf>
    <xf numFmtId="3" fontId="3" fillId="36" borderId="28" xfId="0" applyNumberFormat="1" applyFont="1" applyFill="1" applyBorder="1" applyAlignment="1">
      <alignment horizontal="right" wrapText="1"/>
    </xf>
    <xf numFmtId="0" fontId="0" fillId="36" borderId="20" xfId="0" applyFont="1" applyFill="1" applyBorder="1" applyAlignment="1">
      <alignment horizontal="left" wrapText="1"/>
    </xf>
    <xf numFmtId="0" fontId="0" fillId="36" borderId="25" xfId="0" applyFont="1" applyFill="1" applyBorder="1" applyAlignment="1">
      <alignment horizontal="left" vertical="center" wrapText="1"/>
    </xf>
    <xf numFmtId="49" fontId="6" fillId="36" borderId="26" xfId="0" applyNumberFormat="1" applyFont="1" applyFill="1" applyBorder="1" applyAlignment="1">
      <alignment horizontal="center" wrapText="1"/>
    </xf>
    <xf numFmtId="0" fontId="6" fillId="36" borderId="26" xfId="0" applyFont="1" applyFill="1" applyBorder="1" applyAlignment="1">
      <alignment horizontal="center"/>
    </xf>
    <xf numFmtId="3" fontId="3" fillId="36" borderId="26" xfId="0" applyNumberFormat="1" applyFont="1" applyFill="1" applyBorder="1" applyAlignment="1">
      <alignment/>
    </xf>
    <xf numFmtId="3" fontId="3" fillId="36" borderId="26" xfId="0" applyNumberFormat="1" applyFont="1" applyFill="1" applyBorder="1" applyAlignment="1">
      <alignment horizontal="right"/>
    </xf>
    <xf numFmtId="3" fontId="7" fillId="36" borderId="10" xfId="0" applyNumberFormat="1" applyFont="1" applyFill="1" applyBorder="1" applyAlignment="1">
      <alignment horizontal="right"/>
    </xf>
    <xf numFmtId="3" fontId="3" fillId="36" borderId="56" xfId="0" applyNumberFormat="1" applyFont="1" applyFill="1" applyBorder="1" applyAlignment="1">
      <alignment/>
    </xf>
    <xf numFmtId="3" fontId="3" fillId="36" borderId="28" xfId="0" applyNumberFormat="1" applyFont="1" applyFill="1" applyBorder="1" applyAlignment="1">
      <alignment/>
    </xf>
    <xf numFmtId="0" fontId="0" fillId="36" borderId="56" xfId="0" applyFont="1" applyFill="1" applyBorder="1" applyAlignment="1">
      <alignment horizontal="left" vertical="center" wrapText="1"/>
    </xf>
    <xf numFmtId="0" fontId="3" fillId="36" borderId="20" xfId="0" applyFont="1" applyFill="1" applyBorder="1" applyAlignment="1">
      <alignment horizontal="left" vertical="top" wrapText="1"/>
    </xf>
    <xf numFmtId="0" fontId="3" fillId="36" borderId="25" xfId="0" applyFont="1" applyFill="1" applyBorder="1" applyAlignment="1">
      <alignment wrapText="1"/>
    </xf>
    <xf numFmtId="0" fontId="3" fillId="36" borderId="20" xfId="0" applyFont="1" applyFill="1" applyBorder="1" applyAlignment="1">
      <alignment vertical="center" wrapText="1"/>
    </xf>
    <xf numFmtId="3" fontId="3" fillId="36" borderId="16" xfId="0" applyNumberFormat="1" applyFont="1" applyFill="1" applyBorder="1" applyAlignment="1">
      <alignment horizontal="center" wrapText="1"/>
    </xf>
    <xf numFmtId="3" fontId="3" fillId="36" borderId="10" xfId="0" applyNumberFormat="1" applyFont="1" applyFill="1" applyBorder="1" applyAlignment="1">
      <alignment horizontal="center" wrapText="1"/>
    </xf>
    <xf numFmtId="3" fontId="3" fillId="36" borderId="15" xfId="0" applyNumberFormat="1" applyFont="1" applyFill="1" applyBorder="1" applyAlignment="1">
      <alignment horizontal="center" wrapText="1"/>
    </xf>
    <xf numFmtId="0" fontId="3" fillId="36" borderId="20" xfId="0" applyFont="1" applyFill="1" applyBorder="1" applyAlignment="1">
      <alignment horizontal="left" vertical="center" wrapText="1"/>
    </xf>
    <xf numFmtId="3" fontId="3" fillId="36" borderId="20" xfId="0" applyNumberFormat="1" applyFont="1" applyFill="1" applyBorder="1" applyAlignment="1">
      <alignment horizontal="left" wrapText="1"/>
    </xf>
    <xf numFmtId="3" fontId="7" fillId="36" borderId="15" xfId="0" applyNumberFormat="1" applyFont="1" applyFill="1" applyBorder="1" applyAlignment="1">
      <alignment/>
    </xf>
    <xf numFmtId="0" fontId="0" fillId="36" borderId="32" xfId="0" applyFont="1" applyFill="1" applyBorder="1" applyAlignment="1">
      <alignment horizontal="left" vertical="center" wrapText="1"/>
    </xf>
    <xf numFmtId="3" fontId="0" fillId="40" borderId="16" xfId="0" applyNumberFormat="1" applyFont="1" applyFill="1" applyBorder="1" applyAlignment="1">
      <alignment horizontal="right"/>
    </xf>
    <xf numFmtId="0" fontId="0" fillId="36" borderId="20" xfId="0" applyFont="1" applyFill="1" applyBorder="1" applyAlignment="1">
      <alignment horizontal="left" wrapText="1"/>
    </xf>
    <xf numFmtId="3" fontId="3" fillId="36" borderId="15" xfId="0" applyNumberFormat="1" applyFont="1" applyFill="1" applyBorder="1" applyAlignment="1">
      <alignment horizontal="right" wrapText="1"/>
    </xf>
    <xf numFmtId="3" fontId="3" fillId="36" borderId="16" xfId="0" applyNumberFormat="1" applyFont="1" applyFill="1" applyBorder="1" applyAlignment="1">
      <alignment horizontal="right" wrapText="1"/>
    </xf>
    <xf numFmtId="3" fontId="3" fillId="36" borderId="20" xfId="0" applyNumberFormat="1" applyFont="1" applyFill="1" applyBorder="1" applyAlignment="1">
      <alignment horizontal="right" wrapText="1"/>
    </xf>
    <xf numFmtId="0" fontId="3" fillId="36" borderId="57" xfId="0" applyFont="1" applyFill="1" applyBorder="1" applyAlignment="1">
      <alignment vertical="center" wrapText="1"/>
    </xf>
    <xf numFmtId="3" fontId="3" fillId="36" borderId="56" xfId="0" applyNumberFormat="1" applyFont="1" applyFill="1" applyBorder="1" applyAlignment="1">
      <alignment horizontal="right" wrapText="1"/>
    </xf>
    <xf numFmtId="0" fontId="0" fillId="36" borderId="20" xfId="0" applyFont="1" applyFill="1" applyBorder="1" applyAlignment="1">
      <alignment vertical="center" wrapText="1"/>
    </xf>
    <xf numFmtId="3" fontId="3" fillId="36" borderId="15" xfId="0" applyNumberFormat="1" applyFont="1" applyFill="1" applyBorder="1" applyAlignment="1">
      <alignment horizontal="right"/>
    </xf>
    <xf numFmtId="3" fontId="3" fillId="36" borderId="20" xfId="0" applyNumberFormat="1" applyFont="1" applyFill="1" applyBorder="1" applyAlignment="1">
      <alignment horizontal="right"/>
    </xf>
    <xf numFmtId="0" fontId="0" fillId="36" borderId="57" xfId="0" applyFont="1" applyFill="1" applyBorder="1" applyAlignment="1">
      <alignment horizontal="left" wrapText="1"/>
    </xf>
    <xf numFmtId="0" fontId="3" fillId="36" borderId="20" xfId="0" applyFont="1" applyFill="1" applyBorder="1" applyAlignment="1">
      <alignment horizontal="left" wrapText="1"/>
    </xf>
    <xf numFmtId="3" fontId="3" fillId="36" borderId="58" xfId="0" applyNumberFormat="1" applyFont="1" applyFill="1" applyBorder="1" applyAlignment="1">
      <alignment horizontal="left" wrapText="1"/>
    </xf>
    <xf numFmtId="3" fontId="0" fillId="36" borderId="11" xfId="0" applyNumberFormat="1" applyFont="1" applyFill="1" applyBorder="1" applyAlignment="1">
      <alignment/>
    </xf>
    <xf numFmtId="3" fontId="7" fillId="36" borderId="11" xfId="0" applyNumberFormat="1" applyFont="1" applyFill="1" applyBorder="1" applyAlignment="1">
      <alignment horizontal="right"/>
    </xf>
    <xf numFmtId="0" fontId="3" fillId="36" borderId="58" xfId="0" applyFont="1" applyFill="1" applyBorder="1" applyAlignment="1">
      <alignment horizontal="left" vertical="top" wrapText="1"/>
    </xf>
    <xf numFmtId="49" fontId="6" fillId="36" borderId="11" xfId="0" applyNumberFormat="1" applyFont="1" applyFill="1" applyBorder="1" applyAlignment="1">
      <alignment horizontal="center" wrapText="1"/>
    </xf>
    <xf numFmtId="0" fontId="6" fillId="36" borderId="11" xfId="0" applyFont="1" applyFill="1" applyBorder="1" applyAlignment="1">
      <alignment horizontal="center"/>
    </xf>
    <xf numFmtId="3" fontId="7" fillId="36" borderId="51" xfId="0" applyNumberFormat="1" applyFont="1" applyFill="1" applyBorder="1" applyAlignment="1">
      <alignment horizontal="right" wrapText="1"/>
    </xf>
    <xf numFmtId="3" fontId="3" fillId="36" borderId="16" xfId="0" applyNumberFormat="1" applyFont="1" applyFill="1" applyBorder="1" applyAlignment="1">
      <alignment horizontal="right"/>
    </xf>
    <xf numFmtId="0" fontId="3" fillId="36" borderId="20" xfId="0" applyFont="1" applyFill="1" applyBorder="1" applyAlignment="1">
      <alignment vertical="top" wrapText="1"/>
    </xf>
    <xf numFmtId="0" fontId="0" fillId="36" borderId="11" xfId="0" applyFont="1" applyFill="1" applyBorder="1" applyAlignment="1">
      <alignment/>
    </xf>
    <xf numFmtId="0" fontId="0" fillId="36" borderId="10" xfId="0" applyFont="1" applyFill="1" applyBorder="1" applyAlignment="1">
      <alignment horizontal="left" wrapText="1"/>
    </xf>
    <xf numFmtId="0" fontId="0" fillId="36" borderId="20" xfId="0" applyFont="1" applyFill="1" applyBorder="1" applyAlignment="1">
      <alignment horizontal="left" vertical="center" wrapText="1"/>
    </xf>
    <xf numFmtId="3" fontId="3" fillId="36" borderId="26" xfId="0" applyNumberFormat="1" applyFont="1" applyFill="1" applyBorder="1" applyAlignment="1">
      <alignment horizontal="right"/>
    </xf>
    <xf numFmtId="3" fontId="7" fillId="19" borderId="45" xfId="0" applyNumberFormat="1" applyFont="1" applyFill="1" applyBorder="1" applyAlignment="1">
      <alignment horizontal="right"/>
    </xf>
    <xf numFmtId="3" fontId="10" fillId="5" borderId="10" xfId="0" applyNumberFormat="1" applyFont="1" applyFill="1" applyBorder="1" applyAlignment="1">
      <alignment horizontal="center" vertical="center" wrapText="1"/>
    </xf>
    <xf numFmtId="3" fontId="10" fillId="5" borderId="10" xfId="0" applyNumberFormat="1" applyFont="1" applyFill="1" applyBorder="1" applyAlignment="1">
      <alignment horizontal="right" vertical="center" wrapText="1"/>
    </xf>
    <xf numFmtId="0" fontId="3" fillId="0" borderId="0" xfId="0" applyFont="1" applyFill="1" applyBorder="1" applyAlignment="1">
      <alignment/>
    </xf>
    <xf numFmtId="3" fontId="10" fillId="0" borderId="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0" fontId="10" fillId="11" borderId="58"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7" fillId="19" borderId="64" xfId="0" applyFont="1" applyFill="1" applyBorder="1" applyAlignment="1">
      <alignment horizontal="center"/>
    </xf>
    <xf numFmtId="0" fontId="7" fillId="19" borderId="65" xfId="0" applyFont="1" applyFill="1" applyBorder="1" applyAlignment="1">
      <alignment horizontal="center"/>
    </xf>
    <xf numFmtId="0" fontId="7" fillId="19" borderId="66" xfId="0" applyFont="1" applyFill="1" applyBorder="1" applyAlignment="1">
      <alignment horizontal="center"/>
    </xf>
    <xf numFmtId="0" fontId="7" fillId="41" borderId="13" xfId="0" applyFont="1" applyFill="1" applyBorder="1" applyAlignment="1">
      <alignment horizontal="center" wrapText="1"/>
    </xf>
    <xf numFmtId="0" fontId="7" fillId="41" borderId="42" xfId="0" applyFont="1" applyFill="1" applyBorder="1" applyAlignment="1">
      <alignment horizontal="center" wrapText="1"/>
    </xf>
    <xf numFmtId="0" fontId="7" fillId="41" borderId="67" xfId="0" applyFont="1" applyFill="1" applyBorder="1" applyAlignment="1">
      <alignment horizontal="center" wrapText="1"/>
    </xf>
    <xf numFmtId="0" fontId="7" fillId="19" borderId="13" xfId="0" applyFont="1" applyFill="1" applyBorder="1" applyAlignment="1">
      <alignment horizontal="center"/>
    </xf>
    <xf numFmtId="0" fontId="7" fillId="19" borderId="42" xfId="0" applyFont="1" applyFill="1" applyBorder="1" applyAlignment="1">
      <alignment horizontal="center"/>
    </xf>
    <xf numFmtId="0" fontId="7" fillId="19" borderId="67" xfId="0" applyFont="1" applyFill="1" applyBorder="1" applyAlignment="1">
      <alignment horizontal="center"/>
    </xf>
    <xf numFmtId="0" fontId="7" fillId="19" borderId="68" xfId="0" applyFont="1" applyFill="1" applyBorder="1" applyAlignment="1">
      <alignment horizontal="center" wrapText="1"/>
    </xf>
    <xf numFmtId="0" fontId="7" fillId="19" borderId="60" xfId="0" applyFont="1" applyFill="1" applyBorder="1" applyAlignment="1">
      <alignment horizontal="center" wrapText="1"/>
    </xf>
    <xf numFmtId="0" fontId="7" fillId="19" borderId="69" xfId="0" applyFont="1" applyFill="1" applyBorder="1" applyAlignment="1">
      <alignment horizontal="center" wrapText="1"/>
    </xf>
    <xf numFmtId="0" fontId="7" fillId="19" borderId="61"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7" fillId="19" borderId="13" xfId="0" applyFont="1" applyFill="1" applyBorder="1" applyAlignment="1">
      <alignment horizontal="center" wrapText="1"/>
    </xf>
    <xf numFmtId="0" fontId="7" fillId="19" borderId="42" xfId="0" applyFont="1" applyFill="1" applyBorder="1" applyAlignment="1">
      <alignment horizontal="center" wrapText="1"/>
    </xf>
    <xf numFmtId="0" fontId="7" fillId="19" borderId="40" xfId="0" applyFont="1" applyFill="1" applyBorder="1" applyAlignment="1">
      <alignment horizontal="center" wrapText="1"/>
    </xf>
    <xf numFmtId="0" fontId="7" fillId="42" borderId="13" xfId="0" applyFont="1" applyFill="1" applyBorder="1" applyAlignment="1">
      <alignment horizontal="center" wrapText="1"/>
    </xf>
    <xf numFmtId="0" fontId="7" fillId="42" borderId="42" xfId="0" applyFont="1" applyFill="1" applyBorder="1" applyAlignment="1">
      <alignment horizontal="center" wrapText="1"/>
    </xf>
    <xf numFmtId="0" fontId="7" fillId="42" borderId="67" xfId="0" applyFont="1" applyFill="1" applyBorder="1" applyAlignment="1">
      <alignment horizontal="center" wrapText="1"/>
    </xf>
    <xf numFmtId="0" fontId="6" fillId="33" borderId="13" xfId="0" applyFont="1" applyFill="1" applyBorder="1" applyAlignment="1">
      <alignment horizontal="center" wrapText="1"/>
    </xf>
    <xf numFmtId="0" fontId="6" fillId="33" borderId="67"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7" xfId="0" applyNumberFormat="1" applyFont="1" applyFill="1" applyBorder="1" applyAlignment="1">
      <alignment horizontal="center"/>
    </xf>
    <xf numFmtId="0" fontId="7" fillId="41" borderId="64"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7" fillId="41" borderId="66" xfId="0" applyFont="1" applyFill="1" applyBorder="1" applyAlignment="1">
      <alignment horizontal="center" vertical="center" wrapText="1"/>
    </xf>
    <xf numFmtId="0" fontId="7" fillId="41" borderId="68" xfId="0" applyFont="1" applyFill="1" applyBorder="1" applyAlignment="1">
      <alignment horizontal="center" wrapText="1"/>
    </xf>
    <xf numFmtId="0" fontId="7" fillId="41" borderId="60" xfId="0" applyFont="1" applyFill="1" applyBorder="1" applyAlignment="1">
      <alignment horizontal="center" wrapText="1"/>
    </xf>
    <xf numFmtId="0" fontId="7" fillId="41" borderId="70" xfId="0" applyFont="1" applyFill="1" applyBorder="1" applyAlignment="1">
      <alignment horizontal="center" wrapText="1"/>
    </xf>
    <xf numFmtId="0" fontId="7" fillId="42" borderId="13" xfId="0" applyFont="1" applyFill="1" applyBorder="1" applyAlignment="1">
      <alignment horizontal="center" vertical="center" wrapText="1"/>
    </xf>
    <xf numFmtId="0" fontId="7" fillId="42" borderId="42" xfId="0" applyFont="1" applyFill="1" applyBorder="1" applyAlignment="1">
      <alignment horizontal="center" vertical="center" wrapText="1"/>
    </xf>
    <xf numFmtId="0" fontId="7" fillId="42" borderId="67" xfId="0" applyFont="1" applyFill="1" applyBorder="1" applyAlignment="1">
      <alignment horizontal="center" vertical="center" wrapText="1"/>
    </xf>
    <xf numFmtId="0" fontId="7" fillId="41" borderId="42" xfId="0" applyFont="1" applyFill="1" applyBorder="1" applyAlignment="1">
      <alignment horizontal="center" vertical="center" wrapText="1"/>
    </xf>
    <xf numFmtId="0" fontId="7" fillId="41" borderId="67" xfId="0" applyFont="1" applyFill="1" applyBorder="1" applyAlignment="1">
      <alignment horizontal="center" vertical="center" wrapText="1"/>
    </xf>
    <xf numFmtId="0" fontId="7" fillId="41" borderId="71" xfId="0" applyFont="1" applyFill="1" applyBorder="1" applyAlignment="1">
      <alignment horizontal="center" wrapText="1"/>
    </xf>
    <xf numFmtId="0" fontId="7" fillId="41" borderId="0" xfId="0" applyFont="1" applyFill="1" applyBorder="1" applyAlignment="1">
      <alignment horizontal="center" wrapText="1"/>
    </xf>
    <xf numFmtId="0" fontId="7" fillId="41" borderId="72"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2" xfId="0" applyFont="1" applyFill="1" applyBorder="1" applyAlignment="1">
      <alignment horizontal="center" vertical="center" wrapText="1"/>
    </xf>
    <xf numFmtId="0" fontId="6" fillId="19" borderId="67"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67"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2" xfId="0" applyFont="1" applyFill="1" applyBorder="1" applyAlignment="1">
      <alignment horizontal="center" wrapText="1"/>
    </xf>
    <xf numFmtId="0" fontId="5" fillId="12" borderId="40" xfId="0" applyFont="1" applyFill="1" applyBorder="1" applyAlignment="1">
      <alignment horizontal="center" wrapText="1"/>
    </xf>
    <xf numFmtId="0" fontId="5" fillId="12" borderId="64" xfId="0" applyFont="1" applyFill="1" applyBorder="1" applyAlignment="1">
      <alignment horizontal="center" wrapText="1"/>
    </xf>
    <xf numFmtId="0" fontId="5" fillId="12" borderId="65" xfId="0" applyFont="1" applyFill="1" applyBorder="1" applyAlignment="1">
      <alignment horizontal="center" wrapText="1"/>
    </xf>
    <xf numFmtId="0" fontId="5" fillId="12" borderId="73" xfId="0" applyFont="1" applyFill="1" applyBorder="1" applyAlignment="1">
      <alignment horizontal="center" wrapText="1"/>
    </xf>
    <xf numFmtId="0" fontId="11" fillId="37" borderId="64"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2" xfId="0" applyFont="1" applyFill="1" applyBorder="1" applyAlignment="1">
      <alignment horizontal="center" vertical="center" wrapText="1"/>
    </xf>
    <xf numFmtId="0" fontId="10" fillId="18" borderId="67" xfId="0" applyFont="1" applyFill="1" applyBorder="1" applyAlignment="1">
      <alignment horizontal="center" vertical="center" wrapText="1"/>
    </xf>
    <xf numFmtId="0" fontId="10" fillId="18" borderId="68"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7" fillId="41" borderId="71" xfId="0" applyFont="1" applyFill="1" applyBorder="1" applyAlignment="1">
      <alignment horizontal="center" vertical="center" wrapText="1"/>
    </xf>
    <xf numFmtId="0" fontId="7" fillId="41" borderId="0" xfId="0" applyFont="1" applyFill="1" applyBorder="1" applyAlignment="1">
      <alignment horizontal="center" vertical="center" wrapText="1"/>
    </xf>
    <xf numFmtId="0" fontId="7" fillId="41" borderId="72"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3" borderId="74"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2" xfId="0" applyFont="1" applyFill="1" applyBorder="1" applyAlignment="1">
      <alignment horizontal="left" vertical="center" wrapText="1"/>
    </xf>
    <xf numFmtId="0" fontId="7" fillId="18" borderId="57" xfId="0" applyFont="1" applyFill="1" applyBorder="1" applyAlignment="1">
      <alignment horizontal="center" vertical="center" wrapText="1"/>
    </xf>
    <xf numFmtId="0" fontId="7" fillId="18" borderId="54"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42" borderId="68" xfId="0" applyFont="1" applyFill="1" applyBorder="1" applyAlignment="1">
      <alignment horizontal="center" vertical="center" wrapText="1"/>
    </xf>
    <xf numFmtId="0" fontId="7" fillId="42" borderId="60" xfId="0" applyFont="1" applyFill="1" applyBorder="1" applyAlignment="1">
      <alignment horizontal="center" vertical="center" wrapText="1"/>
    </xf>
    <xf numFmtId="0" fontId="7" fillId="42" borderId="70"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9" borderId="68" xfId="0" applyFont="1" applyFill="1" applyBorder="1" applyAlignment="1">
      <alignment horizontal="center" vertical="center" wrapText="1"/>
    </xf>
    <xf numFmtId="0" fontId="7" fillId="19" borderId="60" xfId="0" applyFont="1" applyFill="1" applyBorder="1" applyAlignment="1">
      <alignment horizontal="center" vertical="center" wrapText="1"/>
    </xf>
    <xf numFmtId="0" fontId="10" fillId="5" borderId="74"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42" borderId="57" xfId="0" applyFont="1" applyFill="1" applyBorder="1" applyAlignment="1">
      <alignment horizontal="center" vertical="center" wrapText="1"/>
    </xf>
    <xf numFmtId="0" fontId="7" fillId="42" borderId="54" xfId="0" applyFont="1" applyFill="1" applyBorder="1" applyAlignment="1">
      <alignment horizontal="center" vertical="center" wrapText="1"/>
    </xf>
    <xf numFmtId="0" fontId="7" fillId="42" borderId="75" xfId="0" applyFont="1" applyFill="1" applyBorder="1" applyAlignment="1">
      <alignment horizontal="center" vertical="center" wrapText="1"/>
    </xf>
    <xf numFmtId="0" fontId="7" fillId="19" borderId="71"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3" fontId="10" fillId="0" borderId="0" xfId="0" applyNumberFormat="1" applyFont="1" applyAlignment="1">
      <alignment horizontal="center" wrapText="1"/>
    </xf>
    <xf numFmtId="0" fontId="10" fillId="34" borderId="57"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74" xfId="0" applyFont="1" applyFill="1" applyBorder="1" applyAlignment="1">
      <alignment horizontal="center" wrapText="1"/>
    </xf>
    <xf numFmtId="0" fontId="10" fillId="11" borderId="32" xfId="0" applyFont="1" applyFill="1" applyBorder="1" applyAlignment="1">
      <alignment horizontal="center" wrapText="1"/>
    </xf>
    <xf numFmtId="0" fontId="10" fillId="11" borderId="62" xfId="0" applyFont="1" applyFill="1" applyBorder="1" applyAlignment="1">
      <alignment horizontal="center" wrapText="1"/>
    </xf>
    <xf numFmtId="0" fontId="10" fillId="11" borderId="76" xfId="0" applyFont="1" applyFill="1" applyBorder="1" applyAlignment="1">
      <alignment horizontal="center" wrapText="1"/>
    </xf>
    <xf numFmtId="0" fontId="10" fillId="11" borderId="77" xfId="0" applyFont="1" applyFill="1" applyBorder="1" applyAlignment="1">
      <alignment horizontal="center" wrapText="1"/>
    </xf>
    <xf numFmtId="0" fontId="10" fillId="11" borderId="63" xfId="0" applyFont="1" applyFill="1" applyBorder="1" applyAlignment="1">
      <alignment horizont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7" fillId="42" borderId="78" xfId="0" applyFont="1" applyFill="1" applyBorder="1" applyAlignment="1">
      <alignment horizontal="center" vertical="center" wrapText="1"/>
    </xf>
    <xf numFmtId="0" fontId="7" fillId="42" borderId="43" xfId="0" applyFont="1" applyFill="1" applyBorder="1" applyAlignment="1">
      <alignment horizontal="center" vertical="center" wrapText="1"/>
    </xf>
    <xf numFmtId="0" fontId="7" fillId="42" borderId="79" xfId="0" applyFont="1" applyFill="1" applyBorder="1" applyAlignment="1">
      <alignment horizontal="center" vertical="center" wrapText="1"/>
    </xf>
    <xf numFmtId="0" fontId="7" fillId="42" borderId="35" xfId="0" applyFont="1" applyFill="1" applyBorder="1" applyAlignment="1">
      <alignment horizontal="center" vertical="center" wrapText="1"/>
    </xf>
    <xf numFmtId="0" fontId="7" fillId="42" borderId="24" xfId="0" applyFont="1" applyFill="1" applyBorder="1" applyAlignment="1">
      <alignment horizontal="center" vertical="center" wrapText="1"/>
    </xf>
    <xf numFmtId="0" fontId="7" fillId="42" borderId="36" xfId="0" applyFont="1" applyFill="1" applyBorder="1" applyAlignment="1">
      <alignment horizontal="center" vertical="center" wrapText="1"/>
    </xf>
    <xf numFmtId="0" fontId="7" fillId="19" borderId="49" xfId="0" applyFont="1" applyFill="1" applyBorder="1" applyAlignment="1">
      <alignment horizontal="center" vertical="center" wrapText="1"/>
    </xf>
    <xf numFmtId="0" fontId="7" fillId="19" borderId="47"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4" borderId="10" xfId="0"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3" fontId="11" fillId="0" borderId="10" xfId="0" applyNumberFormat="1" applyFont="1" applyFill="1" applyBorder="1" applyAlignment="1">
      <alignment horizontal="right" wrapText="1"/>
    </xf>
    <xf numFmtId="0" fontId="11" fillId="0" borderId="10" xfId="0" applyFont="1" applyFill="1" applyBorder="1" applyAlignment="1">
      <alignment horizontal="right" wrapText="1"/>
    </xf>
    <xf numFmtId="3" fontId="11" fillId="7" borderId="31" xfId="0" applyNumberFormat="1" applyFont="1" applyFill="1" applyBorder="1" applyAlignment="1">
      <alignment wrapText="1"/>
    </xf>
    <xf numFmtId="3" fontId="11" fillId="7" borderId="69" xfId="0" applyNumberFormat="1" applyFont="1" applyFill="1" applyBorder="1" applyAlignment="1">
      <alignment wrapText="1"/>
    </xf>
    <xf numFmtId="3" fontId="11" fillId="7" borderId="21" xfId="0" applyNumberFormat="1" applyFont="1" applyFill="1" applyBorder="1" applyAlignment="1">
      <alignment wrapText="1"/>
    </xf>
    <xf numFmtId="3" fontId="11" fillId="7" borderId="23"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V790"/>
  <sheetViews>
    <sheetView tabSelected="1" zoomScale="85" zoomScaleNormal="85" zoomScalePageLayoutView="0" workbookViewId="0" topLeftCell="A432">
      <selection activeCell="L533" sqref="L533"/>
    </sheetView>
  </sheetViews>
  <sheetFormatPr defaultColWidth="12.57421875" defaultRowHeight="12.75"/>
  <cols>
    <col min="1" max="1" width="47.8515625" style="4" customWidth="1"/>
    <col min="2" max="2" width="5.00390625" style="4" customWidth="1"/>
    <col min="3" max="3" width="5.7109375" style="4" customWidth="1"/>
    <col min="4" max="4" width="15.140625" style="4" customWidth="1"/>
    <col min="5" max="5" width="14.57421875" style="4" customWidth="1"/>
    <col min="6" max="6" width="13.8515625" style="4" customWidth="1"/>
    <col min="7" max="7" width="15.421875" style="4" bestFit="1" customWidth="1"/>
    <col min="8" max="8" width="14.28125" style="4" customWidth="1"/>
    <col min="9" max="9" width="12.28125" style="4" customWidth="1"/>
    <col min="10" max="10" width="9.14062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38" t="s">
        <v>384</v>
      </c>
      <c r="J1" s="439"/>
    </row>
    <row r="2" spans="1:10" ht="27.75" customHeight="1">
      <c r="A2" s="440" t="s">
        <v>353</v>
      </c>
      <c r="B2" s="440"/>
      <c r="C2" s="440"/>
      <c r="D2" s="440"/>
      <c r="E2" s="440"/>
      <c r="F2" s="440"/>
      <c r="G2" s="440"/>
      <c r="H2" s="440"/>
      <c r="I2" s="440"/>
      <c r="J2" s="440"/>
    </row>
    <row r="3" spans="1:10" ht="18.75" customHeight="1" thickBot="1">
      <c r="A3" s="441"/>
      <c r="B3" s="441"/>
      <c r="C3" s="441"/>
      <c r="D3" s="441"/>
      <c r="E3" s="441"/>
      <c r="F3" s="441"/>
      <c r="G3" s="441"/>
      <c r="H3" s="441"/>
      <c r="I3" s="441"/>
      <c r="J3" s="441"/>
    </row>
    <row r="4" spans="1:10" ht="18.75" customHeight="1" hidden="1">
      <c r="A4" s="5"/>
      <c r="B4" s="5"/>
      <c r="C4" s="5"/>
      <c r="D4" s="5"/>
      <c r="E4" s="5"/>
      <c r="F4" s="5"/>
      <c r="G4" s="5"/>
      <c r="H4" s="5"/>
      <c r="I4" s="5"/>
      <c r="J4" s="5"/>
    </row>
    <row r="5" spans="9:10" ht="17.25" customHeight="1" thickBot="1">
      <c r="I5" s="442" t="s">
        <v>326</v>
      </c>
      <c r="J5" s="443"/>
    </row>
    <row r="6" spans="1:10" ht="62.25" customHeight="1" thickBot="1">
      <c r="A6" s="6" t="s">
        <v>1</v>
      </c>
      <c r="B6" s="7" t="s">
        <v>2</v>
      </c>
      <c r="C6" s="8" t="s">
        <v>3</v>
      </c>
      <c r="D6" s="8" t="s">
        <v>327</v>
      </c>
      <c r="E6" s="8" t="s">
        <v>328</v>
      </c>
      <c r="F6" s="8" t="s">
        <v>4</v>
      </c>
      <c r="G6" s="9" t="s">
        <v>130</v>
      </c>
      <c r="H6" s="9" t="s">
        <v>181</v>
      </c>
      <c r="I6" s="9" t="s">
        <v>329</v>
      </c>
      <c r="J6" s="8" t="s">
        <v>330</v>
      </c>
    </row>
    <row r="7" spans="1:10" ht="13.5" customHeight="1" thickBot="1">
      <c r="A7" s="10">
        <v>1</v>
      </c>
      <c r="B7" s="10">
        <v>2</v>
      </c>
      <c r="C7" s="10">
        <v>3</v>
      </c>
      <c r="D7" s="10">
        <v>4</v>
      </c>
      <c r="E7" s="10">
        <v>5</v>
      </c>
      <c r="F7" s="10">
        <v>6</v>
      </c>
      <c r="G7" s="11">
        <v>7</v>
      </c>
      <c r="H7" s="11">
        <v>8</v>
      </c>
      <c r="I7" s="12">
        <v>9</v>
      </c>
      <c r="J7" s="11">
        <v>10</v>
      </c>
    </row>
    <row r="8" spans="1:10" ht="19.5" customHeight="1" thickBot="1">
      <c r="A8" s="444" t="s">
        <v>354</v>
      </c>
      <c r="B8" s="445"/>
      <c r="C8" s="445"/>
      <c r="D8" s="445"/>
      <c r="E8" s="445"/>
      <c r="F8" s="445"/>
      <c r="G8" s="445"/>
      <c r="H8" s="445"/>
      <c r="I8" s="445"/>
      <c r="J8" s="446"/>
    </row>
    <row r="9" spans="1:10" ht="14.25">
      <c r="A9" s="340" t="s">
        <v>274</v>
      </c>
      <c r="B9" s="341" t="s">
        <v>5</v>
      </c>
      <c r="C9" s="342" t="s">
        <v>6</v>
      </c>
      <c r="D9" s="139">
        <v>1000</v>
      </c>
      <c r="E9" s="343">
        <f aca="true" t="shared" si="0" ref="E9:E16">D9</f>
        <v>1000</v>
      </c>
      <c r="F9" s="137">
        <f aca="true" t="shared" si="1" ref="F9:F15">D9+G9+H9+I9+J9</f>
        <v>180000</v>
      </c>
      <c r="G9" s="138">
        <v>179000</v>
      </c>
      <c r="H9" s="139">
        <v>0</v>
      </c>
      <c r="I9" s="139">
        <v>0</v>
      </c>
      <c r="J9" s="140">
        <v>0</v>
      </c>
    </row>
    <row r="10" spans="1:10" ht="14.25">
      <c r="A10" s="236" t="s">
        <v>197</v>
      </c>
      <c r="B10" s="14" t="s">
        <v>5</v>
      </c>
      <c r="C10" s="15" t="s">
        <v>6</v>
      </c>
      <c r="D10" s="1">
        <v>150000</v>
      </c>
      <c r="E10" s="1">
        <f t="shared" si="0"/>
        <v>150000</v>
      </c>
      <c r="F10" s="17">
        <f t="shared" si="1"/>
        <v>150000</v>
      </c>
      <c r="G10" s="18">
        <v>0</v>
      </c>
      <c r="H10" s="1">
        <v>0</v>
      </c>
      <c r="I10" s="1">
        <v>0</v>
      </c>
      <c r="J10" s="19">
        <v>0</v>
      </c>
    </row>
    <row r="11" spans="1:10" ht="14.25">
      <c r="A11" s="236" t="s">
        <v>415</v>
      </c>
      <c r="B11" s="14" t="s">
        <v>5</v>
      </c>
      <c r="C11" s="15" t="s">
        <v>6</v>
      </c>
      <c r="D11" s="1">
        <v>1000</v>
      </c>
      <c r="E11" s="1">
        <f t="shared" si="0"/>
        <v>1000</v>
      </c>
      <c r="F11" s="17">
        <f t="shared" si="1"/>
        <v>180000</v>
      </c>
      <c r="G11" s="18">
        <v>179000</v>
      </c>
      <c r="H11" s="1">
        <v>0</v>
      </c>
      <c r="I11" s="1">
        <v>0</v>
      </c>
      <c r="J11" s="19">
        <v>0</v>
      </c>
    </row>
    <row r="12" spans="1:10" ht="14.25">
      <c r="A12" s="236" t="s">
        <v>416</v>
      </c>
      <c r="B12" s="14" t="s">
        <v>5</v>
      </c>
      <c r="C12" s="15" t="s">
        <v>6</v>
      </c>
      <c r="D12" s="1">
        <v>216000</v>
      </c>
      <c r="E12" s="1">
        <f t="shared" si="0"/>
        <v>216000</v>
      </c>
      <c r="F12" s="17">
        <f t="shared" si="1"/>
        <v>216000</v>
      </c>
      <c r="G12" s="18">
        <v>0</v>
      </c>
      <c r="H12" s="1">
        <v>0</v>
      </c>
      <c r="I12" s="1">
        <v>0</v>
      </c>
      <c r="J12" s="19">
        <v>0</v>
      </c>
    </row>
    <row r="13" spans="1:10" ht="14.25">
      <c r="A13" s="236" t="s">
        <v>183</v>
      </c>
      <c r="B13" s="14" t="s">
        <v>5</v>
      </c>
      <c r="C13" s="15" t="s">
        <v>6</v>
      </c>
      <c r="D13" s="1">
        <v>115000</v>
      </c>
      <c r="E13" s="1">
        <f t="shared" si="0"/>
        <v>115000</v>
      </c>
      <c r="F13" s="17">
        <f t="shared" si="1"/>
        <v>115000</v>
      </c>
      <c r="G13" s="18">
        <v>0</v>
      </c>
      <c r="H13" s="1">
        <v>0</v>
      </c>
      <c r="I13" s="1">
        <v>0</v>
      </c>
      <c r="J13" s="19">
        <v>0</v>
      </c>
    </row>
    <row r="14" spans="1:10" ht="14.25">
      <c r="A14" s="236" t="s">
        <v>282</v>
      </c>
      <c r="B14" s="14" t="s">
        <v>108</v>
      </c>
      <c r="C14" s="15" t="s">
        <v>201</v>
      </c>
      <c r="D14" s="1">
        <v>107000</v>
      </c>
      <c r="E14" s="1">
        <f t="shared" si="0"/>
        <v>107000</v>
      </c>
      <c r="F14" s="17">
        <f t="shared" si="1"/>
        <v>107000</v>
      </c>
      <c r="G14" s="18">
        <v>0</v>
      </c>
      <c r="H14" s="1">
        <v>0</v>
      </c>
      <c r="I14" s="1">
        <v>0</v>
      </c>
      <c r="J14" s="19">
        <v>0</v>
      </c>
    </row>
    <row r="15" spans="1:10" ht="14.25">
      <c r="A15" s="236" t="s">
        <v>283</v>
      </c>
      <c r="B15" s="14" t="s">
        <v>5</v>
      </c>
      <c r="C15" s="15" t="s">
        <v>6</v>
      </c>
      <c r="D15" s="1">
        <v>110000</v>
      </c>
      <c r="E15" s="1">
        <f t="shared" si="0"/>
        <v>110000</v>
      </c>
      <c r="F15" s="17">
        <f t="shared" si="1"/>
        <v>110000</v>
      </c>
      <c r="G15" s="18">
        <v>0</v>
      </c>
      <c r="H15" s="1">
        <v>0</v>
      </c>
      <c r="I15" s="1">
        <v>0</v>
      </c>
      <c r="J15" s="19">
        <v>0</v>
      </c>
    </row>
    <row r="16" spans="1:10" ht="15" thickBot="1">
      <c r="A16" s="344" t="s">
        <v>333</v>
      </c>
      <c r="B16" s="147" t="s">
        <v>5</v>
      </c>
      <c r="C16" s="147" t="s">
        <v>9</v>
      </c>
      <c r="D16" s="148">
        <v>106000</v>
      </c>
      <c r="E16" s="148">
        <f t="shared" si="0"/>
        <v>106000</v>
      </c>
      <c r="F16" s="149">
        <f>E16+G16+H16+I16+J16</f>
        <v>106000</v>
      </c>
      <c r="G16" s="337">
        <v>0</v>
      </c>
      <c r="H16" s="148">
        <v>0</v>
      </c>
      <c r="I16" s="148">
        <v>0</v>
      </c>
      <c r="J16" s="321">
        <v>0</v>
      </c>
    </row>
    <row r="17" spans="1:10" ht="22.5" customHeight="1" thickBot="1">
      <c r="A17" s="429" t="s">
        <v>7</v>
      </c>
      <c r="B17" s="430"/>
      <c r="C17" s="431"/>
      <c r="D17" s="20">
        <f>SUM(D9:D16)</f>
        <v>806000</v>
      </c>
      <c r="E17" s="20">
        <f>SUM(E9:E16)</f>
        <v>806000</v>
      </c>
      <c r="F17" s="20">
        <f>SUM(F9:F16)</f>
        <v>1164000</v>
      </c>
      <c r="G17" s="21">
        <f>SUM(G9:G9)</f>
        <v>179000</v>
      </c>
      <c r="H17" s="21">
        <f>SUM(H9:H9)</f>
        <v>0</v>
      </c>
      <c r="I17" s="21">
        <f>SUM(I9:I9)</f>
        <v>0</v>
      </c>
      <c r="J17" s="22">
        <f>SUM(J9:J9)</f>
        <v>0</v>
      </c>
    </row>
    <row r="18" spans="1:10" ht="19.5" customHeight="1" thickBot="1">
      <c r="A18" s="420" t="s">
        <v>8</v>
      </c>
      <c r="B18" s="421"/>
      <c r="C18" s="421"/>
      <c r="D18" s="421"/>
      <c r="E18" s="421"/>
      <c r="F18" s="421"/>
      <c r="G18" s="421"/>
      <c r="H18" s="421"/>
      <c r="I18" s="421"/>
      <c r="J18" s="422"/>
    </row>
    <row r="19" spans="1:10" ht="25.5">
      <c r="A19" s="281" t="s">
        <v>182</v>
      </c>
      <c r="B19" s="143" t="s">
        <v>5</v>
      </c>
      <c r="C19" s="143" t="s">
        <v>9</v>
      </c>
      <c r="D19" s="139">
        <v>97300</v>
      </c>
      <c r="E19" s="139">
        <f>D19</f>
        <v>97300</v>
      </c>
      <c r="F19" s="144">
        <f>E19+G19+H19+I19+J19</f>
        <v>97300</v>
      </c>
      <c r="G19" s="138">
        <v>0</v>
      </c>
      <c r="H19" s="139">
        <v>0</v>
      </c>
      <c r="I19" s="139">
        <v>0</v>
      </c>
      <c r="J19" s="140">
        <v>0</v>
      </c>
    </row>
    <row r="20" spans="1:10" ht="25.5">
      <c r="A20" s="237" t="s">
        <v>399</v>
      </c>
      <c r="B20" s="157" t="s">
        <v>5</v>
      </c>
      <c r="C20" s="141" t="s">
        <v>9</v>
      </c>
      <c r="D20" s="156">
        <v>17600</v>
      </c>
      <c r="E20" s="154">
        <f>D20</f>
        <v>17600</v>
      </c>
      <c r="F20" s="204">
        <f>D20+G20+H20+I20+J20</f>
        <v>17600</v>
      </c>
      <c r="G20" s="18">
        <v>0</v>
      </c>
      <c r="H20" s="1">
        <v>0</v>
      </c>
      <c r="I20" s="1">
        <v>0</v>
      </c>
      <c r="J20" s="19">
        <v>0</v>
      </c>
    </row>
    <row r="21" spans="1:10" ht="27" customHeight="1">
      <c r="A21" s="238" t="s">
        <v>383</v>
      </c>
      <c r="B21" s="153">
        <v>2</v>
      </c>
      <c r="C21" s="153" t="s">
        <v>9</v>
      </c>
      <c r="D21" s="2">
        <v>125000</v>
      </c>
      <c r="E21" s="2">
        <v>125000</v>
      </c>
      <c r="F21" s="336">
        <f aca="true" t="shared" si="2" ref="F21:F27">E21+G21+H21+I21+J21</f>
        <v>125000</v>
      </c>
      <c r="G21" s="18">
        <v>0</v>
      </c>
      <c r="H21" s="1">
        <v>0</v>
      </c>
      <c r="I21" s="1">
        <v>0</v>
      </c>
      <c r="J21" s="19">
        <v>0</v>
      </c>
    </row>
    <row r="22" spans="1:10" ht="14.25">
      <c r="A22" s="378" t="s">
        <v>267</v>
      </c>
      <c r="B22" s="221" t="s">
        <v>5</v>
      </c>
      <c r="C22" s="221" t="s">
        <v>9</v>
      </c>
      <c r="D22" s="222">
        <v>195577</v>
      </c>
      <c r="E22" s="222">
        <f aca="true" t="shared" si="3" ref="E22:E27">D22</f>
        <v>195577</v>
      </c>
      <c r="F22" s="379">
        <f t="shared" si="2"/>
        <v>195577</v>
      </c>
      <c r="G22" s="308">
        <v>0</v>
      </c>
      <c r="H22" s="222">
        <v>0</v>
      </c>
      <c r="I22" s="222">
        <v>0</v>
      </c>
      <c r="J22" s="223">
        <v>0</v>
      </c>
    </row>
    <row r="23" spans="1:10" ht="14.25">
      <c r="A23" s="23" t="s">
        <v>266</v>
      </c>
      <c r="B23" s="141" t="s">
        <v>5</v>
      </c>
      <c r="C23" s="141" t="s">
        <v>9</v>
      </c>
      <c r="D23" s="1">
        <v>28000</v>
      </c>
      <c r="E23" s="1">
        <f t="shared" si="3"/>
        <v>28000</v>
      </c>
      <c r="F23" s="142">
        <f t="shared" si="2"/>
        <v>28000</v>
      </c>
      <c r="G23" s="18">
        <v>0</v>
      </c>
      <c r="H23" s="1">
        <v>0</v>
      </c>
      <c r="I23" s="1">
        <v>0</v>
      </c>
      <c r="J23" s="19">
        <v>0</v>
      </c>
    </row>
    <row r="24" spans="1:10" ht="14.25">
      <c r="A24" s="23" t="s">
        <v>183</v>
      </c>
      <c r="B24" s="141" t="s">
        <v>5</v>
      </c>
      <c r="C24" s="141" t="s">
        <v>9</v>
      </c>
      <c r="D24" s="1">
        <v>160000</v>
      </c>
      <c r="E24" s="1">
        <f t="shared" si="3"/>
        <v>160000</v>
      </c>
      <c r="F24" s="142">
        <f t="shared" si="2"/>
        <v>160000</v>
      </c>
      <c r="G24" s="18">
        <v>0</v>
      </c>
      <c r="H24" s="1">
        <v>0</v>
      </c>
      <c r="I24" s="1">
        <v>0</v>
      </c>
      <c r="J24" s="19">
        <v>0</v>
      </c>
    </row>
    <row r="25" spans="1:10" ht="14.25">
      <c r="A25" s="23" t="s">
        <v>184</v>
      </c>
      <c r="B25" s="141" t="s">
        <v>5</v>
      </c>
      <c r="C25" s="141" t="s">
        <v>9</v>
      </c>
      <c r="D25" s="1">
        <v>10000</v>
      </c>
      <c r="E25" s="1">
        <f t="shared" si="3"/>
        <v>10000</v>
      </c>
      <c r="F25" s="142">
        <f t="shared" si="2"/>
        <v>10000</v>
      </c>
      <c r="G25" s="18">
        <v>0</v>
      </c>
      <c r="H25" s="1">
        <v>0</v>
      </c>
      <c r="I25" s="1">
        <v>0</v>
      </c>
      <c r="J25" s="19">
        <v>0</v>
      </c>
    </row>
    <row r="26" spans="1:10" ht="14.25">
      <c r="A26" s="23" t="s">
        <v>109</v>
      </c>
      <c r="B26" s="141" t="s">
        <v>5</v>
      </c>
      <c r="C26" s="141" t="s">
        <v>9</v>
      </c>
      <c r="D26" s="1">
        <v>9000</v>
      </c>
      <c r="E26" s="1">
        <f t="shared" si="3"/>
        <v>9000</v>
      </c>
      <c r="F26" s="142">
        <f t="shared" si="2"/>
        <v>9000</v>
      </c>
      <c r="G26" s="18">
        <v>0</v>
      </c>
      <c r="H26" s="1">
        <v>0</v>
      </c>
      <c r="I26" s="1">
        <v>0</v>
      </c>
      <c r="J26" s="19">
        <v>0</v>
      </c>
    </row>
    <row r="27" spans="1:10" ht="15" thickBot="1">
      <c r="A27" s="146" t="s">
        <v>318</v>
      </c>
      <c r="B27" s="147" t="s">
        <v>5</v>
      </c>
      <c r="C27" s="147" t="s">
        <v>9</v>
      </c>
      <c r="D27" s="148">
        <v>41920</v>
      </c>
      <c r="E27" s="148">
        <f t="shared" si="3"/>
        <v>41920</v>
      </c>
      <c r="F27" s="149">
        <f t="shared" si="2"/>
        <v>41920</v>
      </c>
      <c r="G27" s="337">
        <v>0</v>
      </c>
      <c r="H27" s="148">
        <v>0</v>
      </c>
      <c r="I27" s="150">
        <v>0</v>
      </c>
      <c r="J27" s="151">
        <v>0</v>
      </c>
    </row>
    <row r="28" spans="1:10" ht="22.5" customHeight="1" thickBot="1">
      <c r="A28" s="426" t="s">
        <v>10</v>
      </c>
      <c r="B28" s="427"/>
      <c r="C28" s="428"/>
      <c r="D28" s="119">
        <f>SUM(D19:D27)</f>
        <v>684397</v>
      </c>
      <c r="E28" s="119">
        <f>SUM(E19:E27)</f>
        <v>684397</v>
      </c>
      <c r="F28" s="119">
        <f>SUM(F19:F27)</f>
        <v>684397</v>
      </c>
      <c r="G28" s="119">
        <f>SUM(G19:G272)</f>
        <v>0</v>
      </c>
      <c r="H28" s="119">
        <f>SUM(H19:H272)</f>
        <v>0</v>
      </c>
      <c r="I28" s="119">
        <f>SUM(I19:I272)</f>
        <v>0</v>
      </c>
      <c r="J28" s="239">
        <f>SUM(J19:J272)</f>
        <v>0</v>
      </c>
    </row>
    <row r="29" spans="1:10" ht="19.5" customHeight="1" thickBot="1">
      <c r="A29" s="447" t="s">
        <v>355</v>
      </c>
      <c r="B29" s="448"/>
      <c r="C29" s="448"/>
      <c r="D29" s="448"/>
      <c r="E29" s="448"/>
      <c r="F29" s="448"/>
      <c r="G29" s="448"/>
      <c r="H29" s="448"/>
      <c r="I29" s="448"/>
      <c r="J29" s="449"/>
    </row>
    <row r="30" spans="1:10" ht="25.5">
      <c r="A30" s="23" t="s">
        <v>442</v>
      </c>
      <c r="B30" s="152" t="s">
        <v>5</v>
      </c>
      <c r="C30" s="153" t="s">
        <v>11</v>
      </c>
      <c r="D30" s="1">
        <v>166600</v>
      </c>
      <c r="E30" s="154">
        <f aca="true" t="shared" si="4" ref="E30:E66">D30</f>
        <v>166600</v>
      </c>
      <c r="F30" s="319">
        <f aca="true" t="shared" si="5" ref="F30:F66">D30+G30+H30+I30+J30</f>
        <v>166600</v>
      </c>
      <c r="G30" s="145">
        <v>0</v>
      </c>
      <c r="H30" s="139">
        <v>0</v>
      </c>
      <c r="I30" s="139">
        <v>0</v>
      </c>
      <c r="J30" s="140">
        <v>0</v>
      </c>
    </row>
    <row r="31" spans="1:10" ht="38.25">
      <c r="A31" s="23" t="s">
        <v>221</v>
      </c>
      <c r="B31" s="152" t="s">
        <v>5</v>
      </c>
      <c r="C31" s="153" t="s">
        <v>11</v>
      </c>
      <c r="D31" s="1">
        <v>0</v>
      </c>
      <c r="E31" s="154">
        <f t="shared" si="4"/>
        <v>0</v>
      </c>
      <c r="F31" s="319">
        <f t="shared" si="5"/>
        <v>45000</v>
      </c>
      <c r="G31" s="164">
        <v>45000</v>
      </c>
      <c r="H31" s="1">
        <v>0</v>
      </c>
      <c r="I31" s="1">
        <v>0</v>
      </c>
      <c r="J31" s="19">
        <v>0</v>
      </c>
    </row>
    <row r="32" spans="1:10" ht="38.25">
      <c r="A32" s="23" t="s">
        <v>222</v>
      </c>
      <c r="B32" s="152" t="s">
        <v>5</v>
      </c>
      <c r="C32" s="153" t="s">
        <v>11</v>
      </c>
      <c r="D32" s="1">
        <v>0</v>
      </c>
      <c r="E32" s="154">
        <f t="shared" si="4"/>
        <v>0</v>
      </c>
      <c r="F32" s="319">
        <f t="shared" si="5"/>
        <v>55000</v>
      </c>
      <c r="G32" s="164">
        <v>55000</v>
      </c>
      <c r="H32" s="1">
        <v>0</v>
      </c>
      <c r="I32" s="1">
        <v>0</v>
      </c>
      <c r="J32" s="19">
        <v>0</v>
      </c>
    </row>
    <row r="33" spans="1:10" ht="25.5">
      <c r="A33" s="23" t="s">
        <v>223</v>
      </c>
      <c r="B33" s="152" t="s">
        <v>5</v>
      </c>
      <c r="C33" s="153" t="s">
        <v>11</v>
      </c>
      <c r="D33" s="1">
        <v>900000</v>
      </c>
      <c r="E33" s="154">
        <f t="shared" si="4"/>
        <v>900000</v>
      </c>
      <c r="F33" s="319">
        <f t="shared" si="5"/>
        <v>9310000</v>
      </c>
      <c r="G33" s="164">
        <v>8410000</v>
      </c>
      <c r="H33" s="1">
        <v>0</v>
      </c>
      <c r="I33" s="1">
        <v>0</v>
      </c>
      <c r="J33" s="19">
        <v>0</v>
      </c>
    </row>
    <row r="34" spans="1:10" ht="25.5">
      <c r="A34" s="155" t="s">
        <v>225</v>
      </c>
      <c r="B34" s="152" t="s">
        <v>5</v>
      </c>
      <c r="C34" s="153" t="s">
        <v>11</v>
      </c>
      <c r="D34" s="1">
        <v>1000</v>
      </c>
      <c r="E34" s="154">
        <f t="shared" si="4"/>
        <v>1000</v>
      </c>
      <c r="F34" s="319">
        <f t="shared" si="5"/>
        <v>160000</v>
      </c>
      <c r="G34" s="164">
        <v>159000</v>
      </c>
      <c r="H34" s="1">
        <v>0</v>
      </c>
      <c r="I34" s="1">
        <v>0</v>
      </c>
      <c r="J34" s="19">
        <v>0</v>
      </c>
    </row>
    <row r="35" spans="1:10" ht="25.5">
      <c r="A35" s="155" t="s">
        <v>226</v>
      </c>
      <c r="B35" s="152" t="s">
        <v>5</v>
      </c>
      <c r="C35" s="153" t="s">
        <v>11</v>
      </c>
      <c r="D35" s="1">
        <v>1000</v>
      </c>
      <c r="E35" s="154">
        <f t="shared" si="4"/>
        <v>1000</v>
      </c>
      <c r="F35" s="319">
        <f t="shared" si="5"/>
        <v>160000</v>
      </c>
      <c r="G35" s="164">
        <v>159000</v>
      </c>
      <c r="H35" s="1">
        <v>0</v>
      </c>
      <c r="I35" s="1">
        <v>0</v>
      </c>
      <c r="J35" s="19">
        <v>0</v>
      </c>
    </row>
    <row r="36" spans="1:10" ht="15.75" customHeight="1">
      <c r="A36" s="155" t="s">
        <v>227</v>
      </c>
      <c r="B36" s="152" t="s">
        <v>5</v>
      </c>
      <c r="C36" s="153" t="s">
        <v>11</v>
      </c>
      <c r="D36" s="1">
        <v>1000</v>
      </c>
      <c r="E36" s="154">
        <f>D36</f>
        <v>1000</v>
      </c>
      <c r="F36" s="319">
        <f t="shared" si="5"/>
        <v>160000</v>
      </c>
      <c r="G36" s="164">
        <v>159000</v>
      </c>
      <c r="H36" s="1">
        <v>0</v>
      </c>
      <c r="I36" s="1">
        <v>0</v>
      </c>
      <c r="J36" s="19">
        <v>0</v>
      </c>
    </row>
    <row r="37" spans="1:10" ht="25.5">
      <c r="A37" s="155" t="s">
        <v>228</v>
      </c>
      <c r="B37" s="152" t="s">
        <v>5</v>
      </c>
      <c r="C37" s="153" t="s">
        <v>11</v>
      </c>
      <c r="D37" s="1">
        <v>1000</v>
      </c>
      <c r="E37" s="154">
        <f>D37</f>
        <v>1000</v>
      </c>
      <c r="F37" s="319">
        <f t="shared" si="5"/>
        <v>160000</v>
      </c>
      <c r="G37" s="164">
        <v>159000</v>
      </c>
      <c r="H37" s="1">
        <v>0</v>
      </c>
      <c r="I37" s="1">
        <v>0</v>
      </c>
      <c r="J37" s="19">
        <v>0</v>
      </c>
    </row>
    <row r="38" spans="1:10" ht="25.5">
      <c r="A38" s="155" t="s">
        <v>229</v>
      </c>
      <c r="B38" s="152" t="s">
        <v>5</v>
      </c>
      <c r="C38" s="153" t="s">
        <v>11</v>
      </c>
      <c r="D38" s="1">
        <v>1000</v>
      </c>
      <c r="E38" s="154">
        <f t="shared" si="4"/>
        <v>1000</v>
      </c>
      <c r="F38" s="319">
        <f t="shared" si="5"/>
        <v>160000</v>
      </c>
      <c r="G38" s="164">
        <v>159000</v>
      </c>
      <c r="H38" s="1">
        <v>0</v>
      </c>
      <c r="I38" s="1">
        <v>0</v>
      </c>
      <c r="J38" s="19">
        <v>0</v>
      </c>
    </row>
    <row r="39" spans="1:10" ht="25.5">
      <c r="A39" s="155" t="s">
        <v>230</v>
      </c>
      <c r="B39" s="152" t="s">
        <v>5</v>
      </c>
      <c r="C39" s="153" t="s">
        <v>11</v>
      </c>
      <c r="D39" s="1">
        <v>165000</v>
      </c>
      <c r="E39" s="154">
        <f t="shared" si="4"/>
        <v>165000</v>
      </c>
      <c r="F39" s="319">
        <f t="shared" si="5"/>
        <v>165000</v>
      </c>
      <c r="G39" s="164">
        <v>0</v>
      </c>
      <c r="H39" s="1">
        <v>0</v>
      </c>
      <c r="I39" s="1">
        <v>0</v>
      </c>
      <c r="J39" s="19">
        <v>0</v>
      </c>
    </row>
    <row r="40" spans="1:10" ht="25.5">
      <c r="A40" s="23" t="s">
        <v>196</v>
      </c>
      <c r="B40" s="152" t="s">
        <v>5</v>
      </c>
      <c r="C40" s="153" t="s">
        <v>11</v>
      </c>
      <c r="D40" s="1">
        <v>320000</v>
      </c>
      <c r="E40" s="154">
        <f t="shared" si="4"/>
        <v>320000</v>
      </c>
      <c r="F40" s="319">
        <f t="shared" si="5"/>
        <v>320000</v>
      </c>
      <c r="G40" s="164">
        <v>0</v>
      </c>
      <c r="H40" s="1">
        <v>0</v>
      </c>
      <c r="I40" s="1">
        <v>0</v>
      </c>
      <c r="J40" s="19">
        <v>0</v>
      </c>
    </row>
    <row r="41" spans="1:10" ht="63.75">
      <c r="A41" s="162" t="s">
        <v>259</v>
      </c>
      <c r="B41" s="152" t="s">
        <v>5</v>
      </c>
      <c r="C41" s="153" t="s">
        <v>11</v>
      </c>
      <c r="D41" s="1">
        <v>410000</v>
      </c>
      <c r="E41" s="154">
        <f t="shared" si="4"/>
        <v>410000</v>
      </c>
      <c r="F41" s="319">
        <f t="shared" si="5"/>
        <v>410000</v>
      </c>
      <c r="G41" s="164">
        <v>0</v>
      </c>
      <c r="H41" s="1">
        <v>0</v>
      </c>
      <c r="I41" s="1">
        <v>0</v>
      </c>
      <c r="J41" s="19">
        <v>0</v>
      </c>
    </row>
    <row r="42" spans="1:10" ht="25.5">
      <c r="A42" s="162" t="s">
        <v>239</v>
      </c>
      <c r="B42" s="152" t="s">
        <v>5</v>
      </c>
      <c r="C42" s="153" t="s">
        <v>11</v>
      </c>
      <c r="D42" s="1">
        <v>80000</v>
      </c>
      <c r="E42" s="154">
        <f t="shared" si="4"/>
        <v>80000</v>
      </c>
      <c r="F42" s="319">
        <f t="shared" si="5"/>
        <v>80000</v>
      </c>
      <c r="G42" s="164">
        <v>0</v>
      </c>
      <c r="H42" s="1">
        <v>0</v>
      </c>
      <c r="I42" s="1">
        <v>0</v>
      </c>
      <c r="J42" s="19">
        <v>0</v>
      </c>
    </row>
    <row r="43" spans="1:10" ht="26.25" customHeight="1">
      <c r="A43" s="23" t="s">
        <v>159</v>
      </c>
      <c r="B43" s="152" t="s">
        <v>5</v>
      </c>
      <c r="C43" s="153" t="s">
        <v>11</v>
      </c>
      <c r="D43" s="1">
        <v>950000</v>
      </c>
      <c r="E43" s="154">
        <f t="shared" si="4"/>
        <v>950000</v>
      </c>
      <c r="F43" s="319">
        <f t="shared" si="5"/>
        <v>950000</v>
      </c>
      <c r="G43" s="164"/>
      <c r="H43" s="1">
        <v>0</v>
      </c>
      <c r="I43" s="1">
        <v>0</v>
      </c>
      <c r="J43" s="19">
        <v>0</v>
      </c>
    </row>
    <row r="44" spans="1:10" ht="40.5" customHeight="1">
      <c r="A44" s="23" t="s">
        <v>132</v>
      </c>
      <c r="B44" s="152" t="s">
        <v>5</v>
      </c>
      <c r="C44" s="153" t="s">
        <v>11</v>
      </c>
      <c r="D44" s="1">
        <v>39000</v>
      </c>
      <c r="E44" s="154">
        <f t="shared" si="4"/>
        <v>39000</v>
      </c>
      <c r="F44" s="319">
        <f t="shared" si="5"/>
        <v>39000</v>
      </c>
      <c r="G44" s="164">
        <v>0</v>
      </c>
      <c r="H44" s="1">
        <v>0</v>
      </c>
      <c r="I44" s="1">
        <v>0</v>
      </c>
      <c r="J44" s="19">
        <v>0</v>
      </c>
    </row>
    <row r="45" spans="1:10" ht="38.25">
      <c r="A45" s="23" t="s">
        <v>133</v>
      </c>
      <c r="B45" s="152" t="s">
        <v>5</v>
      </c>
      <c r="C45" s="153" t="s">
        <v>11</v>
      </c>
      <c r="D45" s="1">
        <v>20000</v>
      </c>
      <c r="E45" s="154">
        <f t="shared" si="4"/>
        <v>20000</v>
      </c>
      <c r="F45" s="319">
        <f t="shared" si="5"/>
        <v>20000</v>
      </c>
      <c r="G45" s="164">
        <v>0</v>
      </c>
      <c r="H45" s="1">
        <v>0</v>
      </c>
      <c r="I45" s="1">
        <v>0</v>
      </c>
      <c r="J45" s="19">
        <v>0</v>
      </c>
    </row>
    <row r="46" spans="1:10" ht="38.25">
      <c r="A46" s="23" t="s">
        <v>388</v>
      </c>
      <c r="B46" s="152" t="s">
        <v>5</v>
      </c>
      <c r="C46" s="153" t="s">
        <v>11</v>
      </c>
      <c r="D46" s="1">
        <v>104720</v>
      </c>
      <c r="E46" s="154">
        <f t="shared" si="4"/>
        <v>104720</v>
      </c>
      <c r="F46" s="319">
        <f t="shared" si="5"/>
        <v>104720</v>
      </c>
      <c r="G46" s="164">
        <v>0</v>
      </c>
      <c r="H46" s="1">
        <v>0</v>
      </c>
      <c r="I46" s="1">
        <v>0</v>
      </c>
      <c r="J46" s="19">
        <v>0</v>
      </c>
    </row>
    <row r="47" spans="1:10" ht="25.5">
      <c r="A47" s="23" t="s">
        <v>129</v>
      </c>
      <c r="B47" s="152" t="s">
        <v>5</v>
      </c>
      <c r="C47" s="153" t="s">
        <v>11</v>
      </c>
      <c r="D47" s="156">
        <v>25000</v>
      </c>
      <c r="E47" s="154">
        <f t="shared" si="4"/>
        <v>25000</v>
      </c>
      <c r="F47" s="319">
        <f t="shared" si="5"/>
        <v>25000</v>
      </c>
      <c r="G47" s="164">
        <v>0</v>
      </c>
      <c r="H47" s="1">
        <v>0</v>
      </c>
      <c r="I47" s="1">
        <v>0</v>
      </c>
      <c r="J47" s="19">
        <v>0</v>
      </c>
    </row>
    <row r="48" spans="1:10" ht="25.5">
      <c r="A48" s="23" t="s">
        <v>555</v>
      </c>
      <c r="B48" s="152" t="s">
        <v>5</v>
      </c>
      <c r="C48" s="153" t="s">
        <v>11</v>
      </c>
      <c r="D48" s="156">
        <v>0</v>
      </c>
      <c r="E48" s="154">
        <f t="shared" si="4"/>
        <v>0</v>
      </c>
      <c r="F48" s="319">
        <f>D48+G48+H48+I48+J48</f>
        <v>139000</v>
      </c>
      <c r="G48" s="164">
        <v>139000</v>
      </c>
      <c r="H48" s="1">
        <v>0</v>
      </c>
      <c r="I48" s="1">
        <v>0</v>
      </c>
      <c r="J48" s="19">
        <v>0</v>
      </c>
    </row>
    <row r="49" spans="1:10" ht="25.5">
      <c r="A49" s="378" t="s">
        <v>110</v>
      </c>
      <c r="B49" s="397" t="s">
        <v>5</v>
      </c>
      <c r="C49" s="398" t="s">
        <v>11</v>
      </c>
      <c r="D49" s="272">
        <f>3830000+630000</f>
        <v>4460000</v>
      </c>
      <c r="E49" s="318">
        <f t="shared" si="4"/>
        <v>4460000</v>
      </c>
      <c r="F49" s="399">
        <f>D49+G49+H49+I49+J49</f>
        <v>4460000</v>
      </c>
      <c r="G49" s="313">
        <v>0</v>
      </c>
      <c r="H49" s="222">
        <v>0</v>
      </c>
      <c r="I49" s="222">
        <v>0</v>
      </c>
      <c r="J49" s="223">
        <v>0</v>
      </c>
    </row>
    <row r="50" spans="1:10" ht="26.25" customHeight="1">
      <c r="A50" s="23" t="s">
        <v>111</v>
      </c>
      <c r="B50" s="24" t="s">
        <v>5</v>
      </c>
      <c r="C50" s="153" t="s">
        <v>11</v>
      </c>
      <c r="D50" s="156">
        <v>128000</v>
      </c>
      <c r="E50" s="154">
        <f t="shared" si="4"/>
        <v>128000</v>
      </c>
      <c r="F50" s="319">
        <f t="shared" si="5"/>
        <v>128000</v>
      </c>
      <c r="G50" s="164">
        <v>0</v>
      </c>
      <c r="H50" s="1">
        <v>0</v>
      </c>
      <c r="I50" s="1">
        <v>0</v>
      </c>
      <c r="J50" s="19">
        <v>0</v>
      </c>
    </row>
    <row r="51" spans="1:10" ht="39.75" customHeight="1">
      <c r="A51" s="23" t="s">
        <v>112</v>
      </c>
      <c r="B51" s="24" t="s">
        <v>5</v>
      </c>
      <c r="C51" s="153" t="s">
        <v>11</v>
      </c>
      <c r="D51" s="154">
        <v>62000</v>
      </c>
      <c r="E51" s="154">
        <f t="shared" si="4"/>
        <v>62000</v>
      </c>
      <c r="F51" s="319">
        <f t="shared" si="5"/>
        <v>62000</v>
      </c>
      <c r="G51" s="164">
        <v>0</v>
      </c>
      <c r="H51" s="1">
        <v>0</v>
      </c>
      <c r="I51" s="1">
        <v>0</v>
      </c>
      <c r="J51" s="19">
        <v>0</v>
      </c>
    </row>
    <row r="52" spans="1:10" ht="14.25">
      <c r="A52" s="240" t="s">
        <v>284</v>
      </c>
      <c r="B52" s="24" t="s">
        <v>5</v>
      </c>
      <c r="C52" s="153" t="s">
        <v>11</v>
      </c>
      <c r="D52" s="154">
        <v>150000</v>
      </c>
      <c r="E52" s="154">
        <f t="shared" si="4"/>
        <v>150000</v>
      </c>
      <c r="F52" s="319">
        <f t="shared" si="5"/>
        <v>150000</v>
      </c>
      <c r="G52" s="164">
        <v>0</v>
      </c>
      <c r="H52" s="1">
        <v>0</v>
      </c>
      <c r="I52" s="1">
        <v>0</v>
      </c>
      <c r="J52" s="19">
        <v>0</v>
      </c>
    </row>
    <row r="53" spans="1:10" ht="18" customHeight="1">
      <c r="A53" s="241" t="s">
        <v>258</v>
      </c>
      <c r="B53" s="157" t="s">
        <v>5</v>
      </c>
      <c r="C53" s="141" t="s">
        <v>11</v>
      </c>
      <c r="D53" s="156">
        <v>1000</v>
      </c>
      <c r="E53" s="154">
        <f t="shared" si="4"/>
        <v>1000</v>
      </c>
      <c r="F53" s="210">
        <f t="shared" si="5"/>
        <v>145000</v>
      </c>
      <c r="G53" s="164">
        <v>144000</v>
      </c>
      <c r="H53" s="1">
        <v>0</v>
      </c>
      <c r="I53" s="1">
        <v>0</v>
      </c>
      <c r="J53" s="19">
        <v>0</v>
      </c>
    </row>
    <row r="54" spans="1:10" ht="30" customHeight="1">
      <c r="A54" s="241" t="s">
        <v>195</v>
      </c>
      <c r="B54" s="157" t="s">
        <v>5</v>
      </c>
      <c r="C54" s="141" t="s">
        <v>11</v>
      </c>
      <c r="D54" s="156">
        <v>100022</v>
      </c>
      <c r="E54" s="154">
        <f t="shared" si="4"/>
        <v>100022</v>
      </c>
      <c r="F54" s="210">
        <f t="shared" si="5"/>
        <v>100022</v>
      </c>
      <c r="G54" s="164">
        <v>0</v>
      </c>
      <c r="H54" s="1">
        <v>0</v>
      </c>
      <c r="I54" s="1">
        <v>0</v>
      </c>
      <c r="J54" s="19">
        <v>0</v>
      </c>
    </row>
    <row r="55" spans="1:10" ht="30" customHeight="1">
      <c r="A55" s="241" t="s">
        <v>394</v>
      </c>
      <c r="B55" s="157" t="s">
        <v>5</v>
      </c>
      <c r="C55" s="141" t="s">
        <v>11</v>
      </c>
      <c r="D55" s="156">
        <v>23400</v>
      </c>
      <c r="E55" s="154">
        <f t="shared" si="4"/>
        <v>23400</v>
      </c>
      <c r="F55" s="210">
        <f t="shared" si="5"/>
        <v>23400</v>
      </c>
      <c r="G55" s="164">
        <v>0</v>
      </c>
      <c r="H55" s="1">
        <v>0</v>
      </c>
      <c r="I55" s="1">
        <v>0</v>
      </c>
      <c r="J55" s="19">
        <v>0</v>
      </c>
    </row>
    <row r="56" spans="1:10" ht="14.25">
      <c r="A56" s="241" t="s">
        <v>417</v>
      </c>
      <c r="B56" s="157" t="s">
        <v>5</v>
      </c>
      <c r="C56" s="141" t="s">
        <v>11</v>
      </c>
      <c r="D56" s="156">
        <v>34000</v>
      </c>
      <c r="E56" s="154">
        <f t="shared" si="4"/>
        <v>34000</v>
      </c>
      <c r="F56" s="210">
        <f t="shared" si="5"/>
        <v>34000</v>
      </c>
      <c r="G56" s="164">
        <v>0</v>
      </c>
      <c r="H56" s="1">
        <v>0</v>
      </c>
      <c r="I56" s="1">
        <v>0</v>
      </c>
      <c r="J56" s="19">
        <v>0</v>
      </c>
    </row>
    <row r="57" spans="1:10" ht="25.5">
      <c r="A57" s="282" t="s">
        <v>453</v>
      </c>
      <c r="B57" s="157" t="s">
        <v>5</v>
      </c>
      <c r="C57" s="141" t="s">
        <v>11</v>
      </c>
      <c r="D57" s="156">
        <v>4000</v>
      </c>
      <c r="E57" s="154">
        <f t="shared" si="4"/>
        <v>4000</v>
      </c>
      <c r="F57" s="210">
        <f t="shared" si="5"/>
        <v>4000</v>
      </c>
      <c r="G57" s="164">
        <v>0</v>
      </c>
      <c r="H57" s="1">
        <v>0</v>
      </c>
      <c r="I57" s="1">
        <v>0</v>
      </c>
      <c r="J57" s="19">
        <v>0</v>
      </c>
    </row>
    <row r="58" spans="1:10" ht="38.25">
      <c r="A58" s="282" t="s">
        <v>454</v>
      </c>
      <c r="B58" s="157" t="s">
        <v>5</v>
      </c>
      <c r="C58" s="141" t="s">
        <v>11</v>
      </c>
      <c r="D58" s="156">
        <v>23800</v>
      </c>
      <c r="E58" s="154">
        <f t="shared" si="4"/>
        <v>23800</v>
      </c>
      <c r="F58" s="210">
        <f t="shared" si="5"/>
        <v>23800</v>
      </c>
      <c r="G58" s="164">
        <v>0</v>
      </c>
      <c r="H58" s="1">
        <v>0</v>
      </c>
      <c r="I58" s="1">
        <v>0</v>
      </c>
      <c r="J58" s="19">
        <v>0</v>
      </c>
    </row>
    <row r="59" spans="1:10" ht="25.5">
      <c r="A59" s="241" t="s">
        <v>444</v>
      </c>
      <c r="B59" s="157" t="s">
        <v>5</v>
      </c>
      <c r="C59" s="141" t="s">
        <v>11</v>
      </c>
      <c r="D59" s="156">
        <v>110000</v>
      </c>
      <c r="E59" s="154">
        <f t="shared" si="4"/>
        <v>110000</v>
      </c>
      <c r="F59" s="210">
        <f t="shared" si="5"/>
        <v>110000</v>
      </c>
      <c r="G59" s="164">
        <v>0</v>
      </c>
      <c r="H59" s="1">
        <v>0</v>
      </c>
      <c r="I59" s="1">
        <v>0</v>
      </c>
      <c r="J59" s="19">
        <v>0</v>
      </c>
    </row>
    <row r="60" spans="1:10" ht="18" customHeight="1">
      <c r="A60" s="241" t="s">
        <v>325</v>
      </c>
      <c r="B60" s="157" t="s">
        <v>5</v>
      </c>
      <c r="C60" s="141" t="s">
        <v>11</v>
      </c>
      <c r="D60" s="156">
        <v>10000</v>
      </c>
      <c r="E60" s="154">
        <f t="shared" si="4"/>
        <v>10000</v>
      </c>
      <c r="F60" s="210">
        <f t="shared" si="5"/>
        <v>10000</v>
      </c>
      <c r="G60" s="164">
        <v>0</v>
      </c>
      <c r="H60" s="1">
        <v>0</v>
      </c>
      <c r="I60" s="1">
        <v>0</v>
      </c>
      <c r="J60" s="19">
        <v>0</v>
      </c>
    </row>
    <row r="61" spans="1:10" ht="18" customHeight="1">
      <c r="A61" s="241" t="s">
        <v>331</v>
      </c>
      <c r="B61" s="157" t="s">
        <v>5</v>
      </c>
      <c r="C61" s="141" t="s">
        <v>11</v>
      </c>
      <c r="D61" s="156">
        <v>5000</v>
      </c>
      <c r="E61" s="154">
        <f t="shared" si="4"/>
        <v>5000</v>
      </c>
      <c r="F61" s="210">
        <f t="shared" si="5"/>
        <v>5000</v>
      </c>
      <c r="G61" s="164">
        <v>0</v>
      </c>
      <c r="H61" s="1">
        <v>0</v>
      </c>
      <c r="I61" s="1">
        <v>0</v>
      </c>
      <c r="J61" s="19">
        <v>0</v>
      </c>
    </row>
    <row r="62" spans="1:10" ht="18" customHeight="1">
      <c r="A62" s="241" t="s">
        <v>332</v>
      </c>
      <c r="B62" s="157" t="s">
        <v>5</v>
      </c>
      <c r="C62" s="141" t="s">
        <v>11</v>
      </c>
      <c r="D62" s="156">
        <v>8400</v>
      </c>
      <c r="E62" s="154">
        <f t="shared" si="4"/>
        <v>8400</v>
      </c>
      <c r="F62" s="210">
        <f t="shared" si="5"/>
        <v>8400</v>
      </c>
      <c r="G62" s="164">
        <v>0</v>
      </c>
      <c r="H62" s="1">
        <v>0</v>
      </c>
      <c r="I62" s="1">
        <v>0</v>
      </c>
      <c r="J62" s="19">
        <v>0</v>
      </c>
    </row>
    <row r="63" spans="1:10" ht="14.25">
      <c r="A63" s="237" t="s">
        <v>412</v>
      </c>
      <c r="B63" s="157" t="s">
        <v>5</v>
      </c>
      <c r="C63" s="141" t="s">
        <v>11</v>
      </c>
      <c r="D63" s="156">
        <v>22000</v>
      </c>
      <c r="E63" s="154">
        <f t="shared" si="4"/>
        <v>22000</v>
      </c>
      <c r="F63" s="210">
        <f t="shared" si="5"/>
        <v>22000</v>
      </c>
      <c r="G63" s="164">
        <v>0</v>
      </c>
      <c r="H63" s="1">
        <v>0</v>
      </c>
      <c r="I63" s="1">
        <v>0</v>
      </c>
      <c r="J63" s="19">
        <v>0</v>
      </c>
    </row>
    <row r="64" spans="1:10" ht="14.25">
      <c r="A64" s="396" t="s">
        <v>413</v>
      </c>
      <c r="B64" s="306" t="s">
        <v>5</v>
      </c>
      <c r="C64" s="221" t="s">
        <v>11</v>
      </c>
      <c r="D64" s="272">
        <v>147913</v>
      </c>
      <c r="E64" s="318">
        <f t="shared" si="4"/>
        <v>147913</v>
      </c>
      <c r="F64" s="305">
        <f t="shared" si="5"/>
        <v>147913</v>
      </c>
      <c r="G64" s="313">
        <v>0</v>
      </c>
      <c r="H64" s="222">
        <v>0</v>
      </c>
      <c r="I64" s="222">
        <v>0</v>
      </c>
      <c r="J64" s="223">
        <v>0</v>
      </c>
    </row>
    <row r="65" spans="1:10" ht="26.25" customHeight="1">
      <c r="A65" s="241" t="s">
        <v>389</v>
      </c>
      <c r="B65" s="157" t="s">
        <v>5</v>
      </c>
      <c r="C65" s="141" t="s">
        <v>11</v>
      </c>
      <c r="D65" s="156">
        <v>153000</v>
      </c>
      <c r="E65" s="154">
        <f t="shared" si="4"/>
        <v>153000</v>
      </c>
      <c r="F65" s="210">
        <f t="shared" si="5"/>
        <v>153000</v>
      </c>
      <c r="G65" s="164">
        <v>0</v>
      </c>
      <c r="H65" s="1">
        <v>0</v>
      </c>
      <c r="I65" s="1">
        <v>0</v>
      </c>
      <c r="J65" s="19">
        <v>0</v>
      </c>
    </row>
    <row r="66" spans="1:10" ht="14.25">
      <c r="A66" s="241" t="s">
        <v>470</v>
      </c>
      <c r="B66" s="157" t="s">
        <v>5</v>
      </c>
      <c r="C66" s="141" t="s">
        <v>11</v>
      </c>
      <c r="D66" s="156">
        <v>5000</v>
      </c>
      <c r="E66" s="154">
        <f t="shared" si="4"/>
        <v>5000</v>
      </c>
      <c r="F66" s="210">
        <f t="shared" si="5"/>
        <v>5000</v>
      </c>
      <c r="G66" s="164">
        <v>0</v>
      </c>
      <c r="H66" s="1">
        <v>0</v>
      </c>
      <c r="I66" s="1">
        <v>0</v>
      </c>
      <c r="J66" s="19">
        <v>0</v>
      </c>
    </row>
    <row r="67" spans="1:10" ht="25.5">
      <c r="A67" s="241" t="s">
        <v>497</v>
      </c>
      <c r="B67" s="157" t="s">
        <v>5</v>
      </c>
      <c r="C67" s="141" t="s">
        <v>11</v>
      </c>
      <c r="D67" s="156">
        <v>11000</v>
      </c>
      <c r="E67" s="154">
        <f aca="true" t="shared" si="6" ref="E67:E82">D67</f>
        <v>11000</v>
      </c>
      <c r="F67" s="210">
        <f aca="true" t="shared" si="7" ref="F67:F82">D67+G67+H67+I67+J67</f>
        <v>11000</v>
      </c>
      <c r="G67" s="164">
        <v>0</v>
      </c>
      <c r="H67" s="1">
        <v>0</v>
      </c>
      <c r="I67" s="1">
        <v>0</v>
      </c>
      <c r="J67" s="19">
        <v>0</v>
      </c>
    </row>
    <row r="68" spans="1:10" ht="25.5">
      <c r="A68" s="353" t="s">
        <v>528</v>
      </c>
      <c r="B68" s="306" t="s">
        <v>5</v>
      </c>
      <c r="C68" s="221" t="s">
        <v>11</v>
      </c>
      <c r="D68" s="354">
        <v>454908</v>
      </c>
      <c r="E68" s="318">
        <f t="shared" si="6"/>
        <v>454908</v>
      </c>
      <c r="F68" s="305">
        <f t="shared" si="7"/>
        <v>454908</v>
      </c>
      <c r="G68" s="313">
        <v>0</v>
      </c>
      <c r="H68" s="222">
        <v>0</v>
      </c>
      <c r="I68" s="222">
        <v>0</v>
      </c>
      <c r="J68" s="223">
        <v>0</v>
      </c>
    </row>
    <row r="69" spans="1:10" ht="25.5">
      <c r="A69" s="353" t="s">
        <v>529</v>
      </c>
      <c r="B69" s="306" t="s">
        <v>5</v>
      </c>
      <c r="C69" s="221" t="s">
        <v>11</v>
      </c>
      <c r="D69" s="354">
        <v>1000</v>
      </c>
      <c r="E69" s="318">
        <f t="shared" si="6"/>
        <v>1000</v>
      </c>
      <c r="F69" s="305">
        <f t="shared" si="7"/>
        <v>1000</v>
      </c>
      <c r="G69" s="313">
        <v>0</v>
      </c>
      <c r="H69" s="222">
        <v>0</v>
      </c>
      <c r="I69" s="222">
        <v>0</v>
      </c>
      <c r="J69" s="223">
        <v>0</v>
      </c>
    </row>
    <row r="70" spans="1:10" ht="25.5">
      <c r="A70" s="282" t="s">
        <v>530</v>
      </c>
      <c r="B70" s="157" t="s">
        <v>5</v>
      </c>
      <c r="C70" s="141" t="s">
        <v>11</v>
      </c>
      <c r="D70" s="345">
        <v>99973</v>
      </c>
      <c r="E70" s="154">
        <f t="shared" si="6"/>
        <v>99973</v>
      </c>
      <c r="F70" s="210">
        <f t="shared" si="7"/>
        <v>99973</v>
      </c>
      <c r="G70" s="164">
        <v>0</v>
      </c>
      <c r="H70" s="1">
        <v>0</v>
      </c>
      <c r="I70" s="1">
        <v>0</v>
      </c>
      <c r="J70" s="19">
        <v>0</v>
      </c>
    </row>
    <row r="71" spans="1:10" ht="25.5">
      <c r="A71" s="282" t="s">
        <v>531</v>
      </c>
      <c r="B71" s="157" t="s">
        <v>5</v>
      </c>
      <c r="C71" s="141" t="s">
        <v>11</v>
      </c>
      <c r="D71" s="345">
        <v>140581</v>
      </c>
      <c r="E71" s="154">
        <f t="shared" si="6"/>
        <v>140581</v>
      </c>
      <c r="F71" s="210">
        <f t="shared" si="7"/>
        <v>140581</v>
      </c>
      <c r="G71" s="164">
        <v>0</v>
      </c>
      <c r="H71" s="1">
        <v>0</v>
      </c>
      <c r="I71" s="1">
        <v>0</v>
      </c>
      <c r="J71" s="19">
        <v>0</v>
      </c>
    </row>
    <row r="72" spans="1:10" ht="25.5">
      <c r="A72" s="335" t="s">
        <v>492</v>
      </c>
      <c r="B72" s="306" t="s">
        <v>5</v>
      </c>
      <c r="C72" s="221" t="s">
        <v>11</v>
      </c>
      <c r="D72" s="272">
        <v>1000</v>
      </c>
      <c r="E72" s="318">
        <f t="shared" si="6"/>
        <v>1000</v>
      </c>
      <c r="F72" s="305">
        <f t="shared" si="7"/>
        <v>234800</v>
      </c>
      <c r="G72" s="313">
        <f>229000+4800</f>
        <v>233800</v>
      </c>
      <c r="H72" s="222">
        <v>0</v>
      </c>
      <c r="I72" s="222">
        <v>0</v>
      </c>
      <c r="J72" s="223">
        <v>0</v>
      </c>
    </row>
    <row r="73" spans="1:10" ht="25.5">
      <c r="A73" s="241" t="s">
        <v>493</v>
      </c>
      <c r="B73" s="157" t="s">
        <v>5</v>
      </c>
      <c r="C73" s="141" t="s">
        <v>11</v>
      </c>
      <c r="D73" s="156">
        <v>1000</v>
      </c>
      <c r="E73" s="154">
        <f t="shared" si="6"/>
        <v>1000</v>
      </c>
      <c r="F73" s="210">
        <f t="shared" si="7"/>
        <v>5965000</v>
      </c>
      <c r="G73" s="164">
        <v>5964000</v>
      </c>
      <c r="H73" s="1">
        <v>0</v>
      </c>
      <c r="I73" s="1">
        <v>0</v>
      </c>
      <c r="J73" s="19">
        <v>0</v>
      </c>
    </row>
    <row r="74" spans="1:10" s="279" customFormat="1" ht="38.25">
      <c r="A74" s="241" t="s">
        <v>494</v>
      </c>
      <c r="B74" s="157" t="s">
        <v>5</v>
      </c>
      <c r="C74" s="141" t="s">
        <v>11</v>
      </c>
      <c r="D74" s="156">
        <v>1000</v>
      </c>
      <c r="E74" s="154">
        <f t="shared" si="6"/>
        <v>1000</v>
      </c>
      <c r="F74" s="210">
        <f t="shared" si="7"/>
        <v>53000</v>
      </c>
      <c r="G74" s="164">
        <v>52000</v>
      </c>
      <c r="H74" s="1">
        <v>0</v>
      </c>
      <c r="I74" s="1">
        <v>0</v>
      </c>
      <c r="J74" s="19">
        <v>0</v>
      </c>
    </row>
    <row r="75" spans="1:10" s="280" customFormat="1" ht="25.5">
      <c r="A75" s="353" t="s">
        <v>536</v>
      </c>
      <c r="B75" s="306" t="s">
        <v>5</v>
      </c>
      <c r="C75" s="221" t="s">
        <v>11</v>
      </c>
      <c r="D75" s="272">
        <v>126209</v>
      </c>
      <c r="E75" s="318">
        <f aca="true" t="shared" si="8" ref="E75:E81">D75</f>
        <v>126209</v>
      </c>
      <c r="F75" s="305">
        <f aca="true" t="shared" si="9" ref="F75:F81">D75+G75+H75+I75+J75</f>
        <v>126209</v>
      </c>
      <c r="G75" s="313">
        <v>0</v>
      </c>
      <c r="H75" s="222">
        <v>0</v>
      </c>
      <c r="I75" s="222">
        <v>0</v>
      </c>
      <c r="J75" s="223">
        <v>0</v>
      </c>
    </row>
    <row r="76" spans="1:10" s="280" customFormat="1" ht="38.25">
      <c r="A76" s="353" t="s">
        <v>537</v>
      </c>
      <c r="B76" s="306" t="s">
        <v>5</v>
      </c>
      <c r="C76" s="221" t="s">
        <v>11</v>
      </c>
      <c r="D76" s="272">
        <v>85255</v>
      </c>
      <c r="E76" s="318">
        <f t="shared" si="8"/>
        <v>85255</v>
      </c>
      <c r="F76" s="305">
        <f t="shared" si="9"/>
        <v>85255</v>
      </c>
      <c r="G76" s="313">
        <v>0</v>
      </c>
      <c r="H76" s="222">
        <v>0</v>
      </c>
      <c r="I76" s="222">
        <v>0</v>
      </c>
      <c r="J76" s="223">
        <v>0</v>
      </c>
    </row>
    <row r="77" spans="1:10" s="280" customFormat="1" ht="23.25" customHeight="1">
      <c r="A77" s="380" t="s">
        <v>541</v>
      </c>
      <c r="B77" s="306" t="s">
        <v>5</v>
      </c>
      <c r="C77" s="221" t="s">
        <v>11</v>
      </c>
      <c r="D77" s="272">
        <v>1000</v>
      </c>
      <c r="E77" s="318">
        <f t="shared" si="8"/>
        <v>1000</v>
      </c>
      <c r="F77" s="305">
        <f t="shared" si="9"/>
        <v>165000</v>
      </c>
      <c r="G77" s="313">
        <v>164000</v>
      </c>
      <c r="H77" s="222">
        <v>0</v>
      </c>
      <c r="I77" s="222">
        <v>0</v>
      </c>
      <c r="J77" s="223">
        <v>0</v>
      </c>
    </row>
    <row r="78" spans="1:10" s="280" customFormat="1" ht="25.5">
      <c r="A78" s="380" t="s">
        <v>542</v>
      </c>
      <c r="B78" s="306" t="s">
        <v>5</v>
      </c>
      <c r="C78" s="221" t="s">
        <v>11</v>
      </c>
      <c r="D78" s="272">
        <v>15900</v>
      </c>
      <c r="E78" s="318">
        <f t="shared" si="8"/>
        <v>15900</v>
      </c>
      <c r="F78" s="305">
        <f t="shared" si="9"/>
        <v>15900</v>
      </c>
      <c r="G78" s="313"/>
      <c r="H78" s="222">
        <v>0</v>
      </c>
      <c r="I78" s="222">
        <v>0</v>
      </c>
      <c r="J78" s="223">
        <v>0</v>
      </c>
    </row>
    <row r="79" spans="1:10" s="280" customFormat="1" ht="25.5">
      <c r="A79" s="380" t="s">
        <v>546</v>
      </c>
      <c r="B79" s="306" t="s">
        <v>5</v>
      </c>
      <c r="C79" s="221" t="s">
        <v>11</v>
      </c>
      <c r="D79" s="318">
        <v>1000</v>
      </c>
      <c r="E79" s="318">
        <f t="shared" si="8"/>
        <v>1000</v>
      </c>
      <c r="F79" s="305">
        <f t="shared" si="9"/>
        <v>201000</v>
      </c>
      <c r="G79" s="313">
        <v>200000</v>
      </c>
      <c r="H79" s="222">
        <v>0</v>
      </c>
      <c r="I79" s="222">
        <v>0</v>
      </c>
      <c r="J79" s="223">
        <v>0</v>
      </c>
    </row>
    <row r="80" spans="1:10" s="280" customFormat="1" ht="25.5">
      <c r="A80" s="353" t="s">
        <v>549</v>
      </c>
      <c r="B80" s="306" t="s">
        <v>5</v>
      </c>
      <c r="C80" s="221" t="s">
        <v>11</v>
      </c>
      <c r="D80" s="318">
        <v>12625</v>
      </c>
      <c r="E80" s="318">
        <f t="shared" si="8"/>
        <v>12625</v>
      </c>
      <c r="F80" s="305">
        <f t="shared" si="9"/>
        <v>12625</v>
      </c>
      <c r="G80" s="313"/>
      <c r="H80" s="222">
        <v>0</v>
      </c>
      <c r="I80" s="222">
        <v>0</v>
      </c>
      <c r="J80" s="223">
        <v>0</v>
      </c>
    </row>
    <row r="81" spans="1:10" s="280" customFormat="1" ht="25.5">
      <c r="A81" s="353" t="s">
        <v>550</v>
      </c>
      <c r="B81" s="306" t="s">
        <v>5</v>
      </c>
      <c r="C81" s="221" t="s">
        <v>11</v>
      </c>
      <c r="D81" s="318">
        <v>11510</v>
      </c>
      <c r="E81" s="318">
        <f t="shared" si="8"/>
        <v>11510</v>
      </c>
      <c r="F81" s="305">
        <f t="shared" si="9"/>
        <v>11510</v>
      </c>
      <c r="G81" s="313"/>
      <c r="H81" s="222">
        <v>0</v>
      </c>
      <c r="I81" s="222">
        <v>0</v>
      </c>
      <c r="J81" s="223">
        <v>0</v>
      </c>
    </row>
    <row r="82" spans="1:10" s="280" customFormat="1" ht="39" thickBot="1">
      <c r="A82" s="241" t="s">
        <v>495</v>
      </c>
      <c r="B82" s="157" t="s">
        <v>5</v>
      </c>
      <c r="C82" s="141" t="s">
        <v>11</v>
      </c>
      <c r="D82" s="154">
        <v>1000</v>
      </c>
      <c r="E82" s="154">
        <f t="shared" si="6"/>
        <v>1000</v>
      </c>
      <c r="F82" s="210">
        <f t="shared" si="7"/>
        <v>37500</v>
      </c>
      <c r="G82" s="320">
        <v>36500</v>
      </c>
      <c r="H82" s="148">
        <v>0</v>
      </c>
      <c r="I82" s="148">
        <v>0</v>
      </c>
      <c r="J82" s="321">
        <v>0</v>
      </c>
    </row>
    <row r="83" spans="1:10" ht="19.5" customHeight="1" thickBot="1">
      <c r="A83" s="426" t="s">
        <v>12</v>
      </c>
      <c r="B83" s="427"/>
      <c r="C83" s="428"/>
      <c r="D83" s="25">
        <f>SUM(D30:D82)</f>
        <v>9597816</v>
      </c>
      <c r="E83" s="25">
        <f>SUM(E30:E82)</f>
        <v>9597816</v>
      </c>
      <c r="F83" s="25">
        <f>SUM(F30:F82)</f>
        <v>25836116</v>
      </c>
      <c r="G83" s="25">
        <f>SUM(G30:G82)</f>
        <v>16238300</v>
      </c>
      <c r="H83" s="25">
        <f>SUM(H30:H66)</f>
        <v>0</v>
      </c>
      <c r="I83" s="25">
        <f>SUM(I30:I66)</f>
        <v>0</v>
      </c>
      <c r="J83" s="27">
        <f>SUM(J30:J66)</f>
        <v>0</v>
      </c>
    </row>
    <row r="84" spans="1:10" ht="19.5" customHeight="1" thickBot="1">
      <c r="A84" s="435" t="s">
        <v>379</v>
      </c>
      <c r="B84" s="436"/>
      <c r="C84" s="436"/>
      <c r="D84" s="436"/>
      <c r="E84" s="436"/>
      <c r="F84" s="436"/>
      <c r="G84" s="436"/>
      <c r="H84" s="436"/>
      <c r="I84" s="436"/>
      <c r="J84" s="437"/>
    </row>
    <row r="85" spans="1:10" ht="13.5" customHeight="1">
      <c r="A85" s="242" t="s">
        <v>280</v>
      </c>
      <c r="B85" s="228" t="s">
        <v>5</v>
      </c>
      <c r="C85" s="229" t="s">
        <v>13</v>
      </c>
      <c r="D85" s="230">
        <v>8900</v>
      </c>
      <c r="E85" s="230">
        <f>D85</f>
        <v>8900</v>
      </c>
      <c r="F85" s="319">
        <f>D85+G85+H85+I85+J85</f>
        <v>8900</v>
      </c>
      <c r="G85" s="323"/>
      <c r="H85" s="324"/>
      <c r="I85" s="324"/>
      <c r="J85" s="325"/>
    </row>
    <row r="86" spans="1:10" ht="30.75" customHeight="1" thickBot="1">
      <c r="A86" s="243" t="s">
        <v>281</v>
      </c>
      <c r="B86" s="158" t="s">
        <v>5</v>
      </c>
      <c r="C86" s="159" t="s">
        <v>13</v>
      </c>
      <c r="D86" s="160">
        <v>15000</v>
      </c>
      <c r="E86" s="161">
        <f>D86</f>
        <v>15000</v>
      </c>
      <c r="F86" s="322">
        <f>D86+G86+H86+I86+J86</f>
        <v>15000</v>
      </c>
      <c r="G86" s="326">
        <v>0</v>
      </c>
      <c r="H86" s="327">
        <v>0</v>
      </c>
      <c r="I86" s="327">
        <v>0</v>
      </c>
      <c r="J86" s="328">
        <v>0</v>
      </c>
    </row>
    <row r="87" spans="1:10" ht="19.5" customHeight="1" thickBot="1">
      <c r="A87" s="432" t="s">
        <v>136</v>
      </c>
      <c r="B87" s="433"/>
      <c r="C87" s="433"/>
      <c r="D87" s="114">
        <f aca="true" t="shared" si="10" ref="D87:J87">SUM(D85:D86)</f>
        <v>23900</v>
      </c>
      <c r="E87" s="29">
        <f t="shared" si="10"/>
        <v>23900</v>
      </c>
      <c r="F87" s="29">
        <f t="shared" si="10"/>
        <v>23900</v>
      </c>
      <c r="G87" s="29">
        <f t="shared" si="10"/>
        <v>0</v>
      </c>
      <c r="H87" s="29">
        <f t="shared" si="10"/>
        <v>0</v>
      </c>
      <c r="I87" s="29">
        <f t="shared" si="10"/>
        <v>0</v>
      </c>
      <c r="J87" s="115">
        <f t="shared" si="10"/>
        <v>0</v>
      </c>
    </row>
    <row r="88" spans="1:10" ht="19.5" customHeight="1" thickBot="1">
      <c r="A88" s="450" t="s">
        <v>356</v>
      </c>
      <c r="B88" s="451"/>
      <c r="C88" s="451"/>
      <c r="D88" s="451"/>
      <c r="E88" s="451"/>
      <c r="F88" s="451"/>
      <c r="G88" s="451"/>
      <c r="H88" s="451"/>
      <c r="I88" s="451"/>
      <c r="J88" s="452"/>
    </row>
    <row r="89" spans="1:10" ht="14.25">
      <c r="A89" s="231" t="s">
        <v>15</v>
      </c>
      <c r="B89" s="152" t="s">
        <v>5</v>
      </c>
      <c r="C89" s="153" t="s">
        <v>14</v>
      </c>
      <c r="D89" s="2">
        <v>0</v>
      </c>
      <c r="E89" s="2">
        <f>D89</f>
        <v>0</v>
      </c>
      <c r="F89" s="163">
        <f>D89+G89+H89+I89+J89</f>
        <v>130000</v>
      </c>
      <c r="G89" s="232">
        <v>130000</v>
      </c>
      <c r="H89" s="2">
        <v>0</v>
      </c>
      <c r="I89" s="2">
        <v>0</v>
      </c>
      <c r="J89" s="217">
        <v>0</v>
      </c>
    </row>
    <row r="90" spans="1:10" ht="57" customHeight="1">
      <c r="A90" s="162" t="s">
        <v>224</v>
      </c>
      <c r="B90" s="157" t="s">
        <v>5</v>
      </c>
      <c r="C90" s="141" t="s">
        <v>14</v>
      </c>
      <c r="D90" s="1">
        <v>1000</v>
      </c>
      <c r="E90" s="2">
        <f aca="true" t="shared" si="11" ref="E90:E126">D90</f>
        <v>1000</v>
      </c>
      <c r="F90" s="163">
        <f aca="true" t="shared" si="12" ref="F90:F127">D90+G90+H90+I90+J90</f>
        <v>100000</v>
      </c>
      <c r="G90" s="164">
        <v>99000</v>
      </c>
      <c r="H90" s="1">
        <v>0</v>
      </c>
      <c r="I90" s="1">
        <v>0</v>
      </c>
      <c r="J90" s="19">
        <v>0</v>
      </c>
    </row>
    <row r="91" spans="1:10" ht="25.5">
      <c r="A91" s="162" t="s">
        <v>16</v>
      </c>
      <c r="B91" s="157" t="s">
        <v>5</v>
      </c>
      <c r="C91" s="141" t="s">
        <v>14</v>
      </c>
      <c r="D91" s="1">
        <v>0</v>
      </c>
      <c r="E91" s="2">
        <f t="shared" si="11"/>
        <v>0</v>
      </c>
      <c r="F91" s="163">
        <f t="shared" si="12"/>
        <v>135000</v>
      </c>
      <c r="G91" s="164">
        <v>135000</v>
      </c>
      <c r="H91" s="1">
        <v>0</v>
      </c>
      <c r="I91" s="1">
        <v>0</v>
      </c>
      <c r="J91" s="19">
        <v>0</v>
      </c>
    </row>
    <row r="92" spans="1:10" ht="14.25">
      <c r="A92" s="162" t="s">
        <v>17</v>
      </c>
      <c r="B92" s="157" t="s">
        <v>5</v>
      </c>
      <c r="C92" s="141" t="s">
        <v>14</v>
      </c>
      <c r="D92" s="1">
        <v>0</v>
      </c>
      <c r="E92" s="2">
        <f t="shared" si="11"/>
        <v>0</v>
      </c>
      <c r="F92" s="163">
        <f t="shared" si="12"/>
        <v>176840</v>
      </c>
      <c r="G92" s="164">
        <v>176840</v>
      </c>
      <c r="H92" s="1">
        <v>0</v>
      </c>
      <c r="I92" s="1">
        <v>0</v>
      </c>
      <c r="J92" s="19">
        <v>0</v>
      </c>
    </row>
    <row r="93" spans="1:10" ht="25.5">
      <c r="A93" s="241" t="s">
        <v>451</v>
      </c>
      <c r="B93" s="157" t="s">
        <v>5</v>
      </c>
      <c r="C93" s="141" t="s">
        <v>14</v>
      </c>
      <c r="D93" s="1">
        <v>143000</v>
      </c>
      <c r="E93" s="2">
        <f t="shared" si="11"/>
        <v>143000</v>
      </c>
      <c r="F93" s="163">
        <f t="shared" si="12"/>
        <v>143000</v>
      </c>
      <c r="G93" s="164"/>
      <c r="H93" s="1"/>
      <c r="I93" s="1"/>
      <c r="J93" s="19"/>
    </row>
    <row r="94" spans="1:10" ht="25.5">
      <c r="A94" s="162" t="s">
        <v>18</v>
      </c>
      <c r="B94" s="157" t="s">
        <v>5</v>
      </c>
      <c r="C94" s="141" t="s">
        <v>14</v>
      </c>
      <c r="D94" s="1">
        <v>0</v>
      </c>
      <c r="E94" s="2">
        <f t="shared" si="11"/>
        <v>0</v>
      </c>
      <c r="F94" s="163">
        <f t="shared" si="12"/>
        <v>86000</v>
      </c>
      <c r="G94" s="164">
        <v>86000</v>
      </c>
      <c r="H94" s="1">
        <v>0</v>
      </c>
      <c r="I94" s="1">
        <v>0</v>
      </c>
      <c r="J94" s="19">
        <v>0</v>
      </c>
    </row>
    <row r="95" spans="1:10" ht="25.5">
      <c r="A95" s="162" t="s">
        <v>242</v>
      </c>
      <c r="B95" s="157" t="s">
        <v>5</v>
      </c>
      <c r="C95" s="141" t="s">
        <v>14</v>
      </c>
      <c r="D95" s="1">
        <v>131000</v>
      </c>
      <c r="E95" s="2">
        <f t="shared" si="11"/>
        <v>131000</v>
      </c>
      <c r="F95" s="163">
        <f t="shared" si="12"/>
        <v>131000</v>
      </c>
      <c r="G95" s="164">
        <v>0</v>
      </c>
      <c r="H95" s="1">
        <v>0</v>
      </c>
      <c r="I95" s="1">
        <v>0</v>
      </c>
      <c r="J95" s="19">
        <v>0</v>
      </c>
    </row>
    <row r="96" spans="1:10" ht="14.25">
      <c r="A96" s="224" t="s">
        <v>139</v>
      </c>
      <c r="B96" s="306" t="s">
        <v>5</v>
      </c>
      <c r="C96" s="221" t="s">
        <v>14</v>
      </c>
      <c r="D96" s="222">
        <v>1000</v>
      </c>
      <c r="E96" s="317">
        <f t="shared" si="11"/>
        <v>1000</v>
      </c>
      <c r="F96" s="352">
        <f t="shared" si="12"/>
        <v>165000</v>
      </c>
      <c r="G96" s="313">
        <v>164000</v>
      </c>
      <c r="H96" s="222">
        <v>0</v>
      </c>
      <c r="I96" s="222">
        <v>0</v>
      </c>
      <c r="J96" s="223">
        <v>0</v>
      </c>
    </row>
    <row r="97" spans="1:10" ht="14.25">
      <c r="A97" s="224" t="s">
        <v>344</v>
      </c>
      <c r="B97" s="306" t="s">
        <v>108</v>
      </c>
      <c r="C97" s="221" t="s">
        <v>14</v>
      </c>
      <c r="D97" s="222">
        <v>1000</v>
      </c>
      <c r="E97" s="317">
        <f t="shared" si="11"/>
        <v>1000</v>
      </c>
      <c r="F97" s="352">
        <f t="shared" si="12"/>
        <v>170000</v>
      </c>
      <c r="G97" s="313">
        <v>169000</v>
      </c>
      <c r="H97" s="222">
        <v>0</v>
      </c>
      <c r="I97" s="222">
        <v>0</v>
      </c>
      <c r="J97" s="223">
        <v>0</v>
      </c>
    </row>
    <row r="98" spans="1:10" ht="24.75" customHeight="1">
      <c r="A98" s="162" t="s">
        <v>151</v>
      </c>
      <c r="B98" s="157" t="s">
        <v>5</v>
      </c>
      <c r="C98" s="141" t="s">
        <v>14</v>
      </c>
      <c r="D98" s="1">
        <v>85000</v>
      </c>
      <c r="E98" s="2">
        <f t="shared" si="11"/>
        <v>85000</v>
      </c>
      <c r="F98" s="163">
        <f t="shared" si="12"/>
        <v>85000</v>
      </c>
      <c r="G98" s="164">
        <v>0</v>
      </c>
      <c r="H98" s="1">
        <v>0</v>
      </c>
      <c r="I98" s="1">
        <v>0</v>
      </c>
      <c r="J98" s="19">
        <v>0</v>
      </c>
    </row>
    <row r="99" spans="1:10" ht="248.25" customHeight="1">
      <c r="A99" s="28" t="s">
        <v>185</v>
      </c>
      <c r="B99" s="14" t="s">
        <v>5</v>
      </c>
      <c r="C99" s="15" t="s">
        <v>14</v>
      </c>
      <c r="D99" s="346">
        <v>120000</v>
      </c>
      <c r="E99" s="347">
        <f t="shared" si="11"/>
        <v>120000</v>
      </c>
      <c r="F99" s="348">
        <f t="shared" si="12"/>
        <v>120000</v>
      </c>
      <c r="G99" s="349">
        <v>0</v>
      </c>
      <c r="H99" s="346">
        <v>0</v>
      </c>
      <c r="I99" s="346">
        <v>0</v>
      </c>
      <c r="J99" s="350">
        <v>0</v>
      </c>
    </row>
    <row r="100" spans="1:10" ht="15.75" customHeight="1">
      <c r="A100" s="224" t="s">
        <v>142</v>
      </c>
      <c r="B100" s="306" t="s">
        <v>5</v>
      </c>
      <c r="C100" s="221" t="s">
        <v>14</v>
      </c>
      <c r="D100" s="315">
        <v>1000</v>
      </c>
      <c r="E100" s="317">
        <f t="shared" si="11"/>
        <v>1000</v>
      </c>
      <c r="F100" s="352">
        <f t="shared" si="12"/>
        <v>170000</v>
      </c>
      <c r="G100" s="313">
        <v>169000</v>
      </c>
      <c r="H100" s="222">
        <v>0</v>
      </c>
      <c r="I100" s="222">
        <v>0</v>
      </c>
      <c r="J100" s="223">
        <v>0</v>
      </c>
    </row>
    <row r="101" spans="1:10" ht="15" customHeight="1">
      <c r="A101" s="224" t="s">
        <v>143</v>
      </c>
      <c r="B101" s="306" t="s">
        <v>5</v>
      </c>
      <c r="C101" s="221" t="s">
        <v>14</v>
      </c>
      <c r="D101" s="315">
        <v>1000</v>
      </c>
      <c r="E101" s="317">
        <f t="shared" si="11"/>
        <v>1000</v>
      </c>
      <c r="F101" s="352">
        <f t="shared" si="12"/>
        <v>301000</v>
      </c>
      <c r="G101" s="313">
        <v>300000</v>
      </c>
      <c r="H101" s="222">
        <v>0</v>
      </c>
      <c r="I101" s="222">
        <v>0</v>
      </c>
      <c r="J101" s="223">
        <v>0</v>
      </c>
    </row>
    <row r="102" spans="1:10" ht="15" customHeight="1">
      <c r="A102" s="224" t="s">
        <v>144</v>
      </c>
      <c r="B102" s="306" t="s">
        <v>5</v>
      </c>
      <c r="C102" s="221" t="s">
        <v>14</v>
      </c>
      <c r="D102" s="315">
        <v>1000</v>
      </c>
      <c r="E102" s="317">
        <f t="shared" si="11"/>
        <v>1000</v>
      </c>
      <c r="F102" s="352">
        <f t="shared" si="12"/>
        <v>170000</v>
      </c>
      <c r="G102" s="313">
        <v>169000</v>
      </c>
      <c r="H102" s="222">
        <v>0</v>
      </c>
      <c r="I102" s="222">
        <v>0</v>
      </c>
      <c r="J102" s="223">
        <v>0</v>
      </c>
    </row>
    <row r="103" spans="1:10" ht="15.75" customHeight="1">
      <c r="A103" s="224" t="s">
        <v>155</v>
      </c>
      <c r="B103" s="306" t="s">
        <v>5</v>
      </c>
      <c r="C103" s="221" t="s">
        <v>14</v>
      </c>
      <c r="D103" s="315">
        <v>1000</v>
      </c>
      <c r="E103" s="317">
        <f t="shared" si="11"/>
        <v>1000</v>
      </c>
      <c r="F103" s="352">
        <f t="shared" si="12"/>
        <v>170000</v>
      </c>
      <c r="G103" s="313">
        <v>169000</v>
      </c>
      <c r="H103" s="222">
        <v>0</v>
      </c>
      <c r="I103" s="222">
        <v>0</v>
      </c>
      <c r="J103" s="223">
        <v>0</v>
      </c>
    </row>
    <row r="104" spans="1:10" ht="14.25">
      <c r="A104" s="162" t="s">
        <v>145</v>
      </c>
      <c r="B104" s="157" t="s">
        <v>5</v>
      </c>
      <c r="C104" s="141" t="s">
        <v>14</v>
      </c>
      <c r="D104" s="16">
        <v>1000</v>
      </c>
      <c r="E104" s="2">
        <f t="shared" si="11"/>
        <v>1000</v>
      </c>
      <c r="F104" s="163">
        <f t="shared" si="12"/>
        <v>160000</v>
      </c>
      <c r="G104" s="164">
        <v>159000</v>
      </c>
      <c r="H104" s="1">
        <v>0</v>
      </c>
      <c r="I104" s="1">
        <v>0</v>
      </c>
      <c r="J104" s="19">
        <v>0</v>
      </c>
    </row>
    <row r="105" spans="1:10" ht="27" customHeight="1">
      <c r="A105" s="162" t="s">
        <v>146</v>
      </c>
      <c r="B105" s="157" t="s">
        <v>5</v>
      </c>
      <c r="C105" s="141" t="s">
        <v>14</v>
      </c>
      <c r="D105" s="16">
        <v>265200</v>
      </c>
      <c r="E105" s="2">
        <f t="shared" si="11"/>
        <v>265200</v>
      </c>
      <c r="F105" s="163">
        <f t="shared" si="12"/>
        <v>265200</v>
      </c>
      <c r="G105" s="164">
        <v>0</v>
      </c>
      <c r="H105" s="1">
        <v>0</v>
      </c>
      <c r="I105" s="1">
        <v>0</v>
      </c>
      <c r="J105" s="19">
        <v>0</v>
      </c>
    </row>
    <row r="106" spans="1:10" ht="14.25">
      <c r="A106" s="162" t="s">
        <v>147</v>
      </c>
      <c r="B106" s="157" t="s">
        <v>5</v>
      </c>
      <c r="C106" s="141" t="s">
        <v>14</v>
      </c>
      <c r="D106" s="16">
        <v>111000</v>
      </c>
      <c r="E106" s="2">
        <f t="shared" si="11"/>
        <v>111000</v>
      </c>
      <c r="F106" s="163">
        <f t="shared" si="12"/>
        <v>111000</v>
      </c>
      <c r="G106" s="164">
        <v>0</v>
      </c>
      <c r="H106" s="1">
        <v>0</v>
      </c>
      <c r="I106" s="1">
        <v>0</v>
      </c>
      <c r="J106" s="19">
        <v>0</v>
      </c>
    </row>
    <row r="107" spans="1:10" ht="14.25">
      <c r="A107" s="162" t="s">
        <v>127</v>
      </c>
      <c r="B107" s="157" t="s">
        <v>5</v>
      </c>
      <c r="C107" s="141" t="s">
        <v>14</v>
      </c>
      <c r="D107" s="165">
        <v>1000</v>
      </c>
      <c r="E107" s="165">
        <f t="shared" si="11"/>
        <v>1000</v>
      </c>
      <c r="F107" s="166">
        <f aca="true" t="shared" si="13" ref="F107:F115">D107+G107+H107+I107+J107</f>
        <v>501000</v>
      </c>
      <c r="G107" s="164">
        <v>500000</v>
      </c>
      <c r="H107" s="1">
        <v>0</v>
      </c>
      <c r="I107" s="1">
        <v>0</v>
      </c>
      <c r="J107" s="19">
        <v>0</v>
      </c>
    </row>
    <row r="108" spans="1:10" ht="25.5">
      <c r="A108" s="162" t="s">
        <v>202</v>
      </c>
      <c r="B108" s="152" t="s">
        <v>5</v>
      </c>
      <c r="C108" s="141" t="s">
        <v>14</v>
      </c>
      <c r="D108" s="2">
        <v>170000</v>
      </c>
      <c r="E108" s="165">
        <f t="shared" si="11"/>
        <v>170000</v>
      </c>
      <c r="F108" s="166">
        <f>D108+G108+H108+I108+J108</f>
        <v>170000</v>
      </c>
      <c r="G108" s="164">
        <v>0</v>
      </c>
      <c r="H108" s="1">
        <v>0</v>
      </c>
      <c r="I108" s="1">
        <v>0</v>
      </c>
      <c r="J108" s="19">
        <v>0</v>
      </c>
    </row>
    <row r="109" spans="1:10" ht="38.25">
      <c r="A109" s="162" t="s">
        <v>525</v>
      </c>
      <c r="B109" s="152" t="s">
        <v>5</v>
      </c>
      <c r="C109" s="141" t="s">
        <v>14</v>
      </c>
      <c r="D109" s="2">
        <v>40000</v>
      </c>
      <c r="E109" s="165">
        <f>D109</f>
        <v>40000</v>
      </c>
      <c r="F109" s="166">
        <f>D109+G109+H109+I109+J109</f>
        <v>40000</v>
      </c>
      <c r="G109" s="164">
        <v>0</v>
      </c>
      <c r="H109" s="1">
        <v>0</v>
      </c>
      <c r="I109" s="1">
        <v>0</v>
      </c>
      <c r="J109" s="19">
        <v>0</v>
      </c>
    </row>
    <row r="110" spans="1:10" ht="14.25">
      <c r="A110" s="162" t="s">
        <v>161</v>
      </c>
      <c r="B110" s="152" t="s">
        <v>5</v>
      </c>
      <c r="C110" s="141" t="s">
        <v>14</v>
      </c>
      <c r="D110" s="2">
        <v>9520</v>
      </c>
      <c r="E110" s="165">
        <f t="shared" si="11"/>
        <v>9520</v>
      </c>
      <c r="F110" s="166">
        <f t="shared" si="13"/>
        <v>9520</v>
      </c>
      <c r="G110" s="164">
        <v>0</v>
      </c>
      <c r="H110" s="1">
        <v>0</v>
      </c>
      <c r="I110" s="1">
        <v>0</v>
      </c>
      <c r="J110" s="19">
        <v>0</v>
      </c>
    </row>
    <row r="111" spans="1:10" ht="14.25">
      <c r="A111" s="162" t="s">
        <v>251</v>
      </c>
      <c r="B111" s="152" t="s">
        <v>5</v>
      </c>
      <c r="C111" s="141" t="s">
        <v>14</v>
      </c>
      <c r="D111" s="2">
        <v>1000</v>
      </c>
      <c r="E111" s="165">
        <f t="shared" si="11"/>
        <v>1000</v>
      </c>
      <c r="F111" s="166">
        <f t="shared" si="13"/>
        <v>170000</v>
      </c>
      <c r="G111" s="164">
        <v>169000</v>
      </c>
      <c r="H111" s="1">
        <v>0</v>
      </c>
      <c r="I111" s="1">
        <v>0</v>
      </c>
      <c r="J111" s="19">
        <v>0</v>
      </c>
    </row>
    <row r="112" spans="1:10" ht="14.25">
      <c r="A112" s="162" t="s">
        <v>252</v>
      </c>
      <c r="B112" s="152" t="s">
        <v>5</v>
      </c>
      <c r="C112" s="141" t="s">
        <v>14</v>
      </c>
      <c r="D112" s="2">
        <v>1000</v>
      </c>
      <c r="E112" s="165">
        <f t="shared" si="11"/>
        <v>1000</v>
      </c>
      <c r="F112" s="166">
        <f t="shared" si="13"/>
        <v>170000</v>
      </c>
      <c r="G112" s="164">
        <v>169000</v>
      </c>
      <c r="H112" s="1">
        <v>0</v>
      </c>
      <c r="I112" s="1">
        <v>0</v>
      </c>
      <c r="J112" s="19">
        <v>0</v>
      </c>
    </row>
    <row r="113" spans="1:10" ht="14.25">
      <c r="A113" s="162" t="s">
        <v>343</v>
      </c>
      <c r="B113" s="152" t="s">
        <v>5</v>
      </c>
      <c r="C113" s="141" t="s">
        <v>14</v>
      </c>
      <c r="D113" s="2">
        <v>1000</v>
      </c>
      <c r="E113" s="165">
        <f t="shared" si="11"/>
        <v>1000</v>
      </c>
      <c r="F113" s="166">
        <f t="shared" si="13"/>
        <v>170000</v>
      </c>
      <c r="G113" s="164">
        <v>169000</v>
      </c>
      <c r="H113" s="1">
        <v>0</v>
      </c>
      <c r="I113" s="1">
        <v>0</v>
      </c>
      <c r="J113" s="19">
        <v>0</v>
      </c>
    </row>
    <row r="114" spans="1:10" ht="25.5">
      <c r="A114" s="162" t="s">
        <v>527</v>
      </c>
      <c r="B114" s="152" t="s">
        <v>5</v>
      </c>
      <c r="C114" s="141" t="s">
        <v>14</v>
      </c>
      <c r="D114" s="2">
        <v>110000</v>
      </c>
      <c r="E114" s="165">
        <f t="shared" si="11"/>
        <v>110000</v>
      </c>
      <c r="F114" s="166">
        <f t="shared" si="13"/>
        <v>110000</v>
      </c>
      <c r="G114" s="164">
        <v>0</v>
      </c>
      <c r="H114" s="1">
        <v>0</v>
      </c>
      <c r="I114" s="1">
        <v>0</v>
      </c>
      <c r="J114" s="19">
        <v>0</v>
      </c>
    </row>
    <row r="115" spans="1:10" ht="25.5">
      <c r="A115" s="162" t="s">
        <v>237</v>
      </c>
      <c r="B115" s="152" t="s">
        <v>5</v>
      </c>
      <c r="C115" s="141" t="s">
        <v>14</v>
      </c>
      <c r="D115" s="2">
        <v>220000</v>
      </c>
      <c r="E115" s="165">
        <f t="shared" si="11"/>
        <v>220000</v>
      </c>
      <c r="F115" s="166">
        <f t="shared" si="13"/>
        <v>220000</v>
      </c>
      <c r="G115" s="164">
        <v>0</v>
      </c>
      <c r="H115" s="1"/>
      <c r="I115" s="1"/>
      <c r="J115" s="19"/>
    </row>
    <row r="116" spans="1:10" ht="24.75" customHeight="1">
      <c r="A116" s="162" t="s">
        <v>19</v>
      </c>
      <c r="B116" s="157" t="s">
        <v>5</v>
      </c>
      <c r="C116" s="141" t="s">
        <v>14</v>
      </c>
      <c r="D116" s="1">
        <v>0</v>
      </c>
      <c r="E116" s="2">
        <f t="shared" si="11"/>
        <v>0</v>
      </c>
      <c r="F116" s="163">
        <f t="shared" si="12"/>
        <v>135000</v>
      </c>
      <c r="G116" s="164">
        <v>135000</v>
      </c>
      <c r="H116" s="1">
        <v>0</v>
      </c>
      <c r="I116" s="1">
        <v>0</v>
      </c>
      <c r="J116" s="19">
        <v>0</v>
      </c>
    </row>
    <row r="117" spans="1:10" ht="14.25">
      <c r="A117" s="162" t="s">
        <v>20</v>
      </c>
      <c r="B117" s="157" t="s">
        <v>5</v>
      </c>
      <c r="C117" s="141" t="s">
        <v>14</v>
      </c>
      <c r="D117" s="1">
        <v>0</v>
      </c>
      <c r="E117" s="2">
        <f t="shared" si="11"/>
        <v>0</v>
      </c>
      <c r="F117" s="163">
        <f t="shared" si="12"/>
        <v>170000</v>
      </c>
      <c r="G117" s="164">
        <v>170000</v>
      </c>
      <c r="H117" s="1">
        <v>0</v>
      </c>
      <c r="I117" s="1">
        <v>0</v>
      </c>
      <c r="J117" s="19">
        <v>0</v>
      </c>
    </row>
    <row r="118" spans="1:10" ht="14.25">
      <c r="A118" s="28" t="s">
        <v>113</v>
      </c>
      <c r="B118" s="24" t="s">
        <v>5</v>
      </c>
      <c r="C118" s="24" t="s">
        <v>14</v>
      </c>
      <c r="D118" s="167">
        <v>92000</v>
      </c>
      <c r="E118" s="167">
        <f t="shared" si="11"/>
        <v>92000</v>
      </c>
      <c r="F118" s="168">
        <f t="shared" si="12"/>
        <v>92000</v>
      </c>
      <c r="G118" s="169">
        <v>0</v>
      </c>
      <c r="H118" s="156">
        <v>0</v>
      </c>
      <c r="I118" s="156">
        <v>0</v>
      </c>
      <c r="J118" s="170">
        <v>0</v>
      </c>
    </row>
    <row r="119" spans="1:10" ht="14.25">
      <c r="A119" s="244" t="s">
        <v>262</v>
      </c>
      <c r="B119" s="24" t="s">
        <v>5</v>
      </c>
      <c r="C119" s="24" t="s">
        <v>14</v>
      </c>
      <c r="D119" s="167">
        <v>20000</v>
      </c>
      <c r="E119" s="167">
        <f t="shared" si="11"/>
        <v>20000</v>
      </c>
      <c r="F119" s="168">
        <f t="shared" si="12"/>
        <v>20000</v>
      </c>
      <c r="G119" s="169">
        <v>0</v>
      </c>
      <c r="H119" s="156">
        <v>0</v>
      </c>
      <c r="I119" s="156">
        <v>0</v>
      </c>
      <c r="J119" s="170">
        <v>0</v>
      </c>
    </row>
    <row r="120" spans="1:10" ht="25.5">
      <c r="A120" s="244" t="s">
        <v>473</v>
      </c>
      <c r="B120" s="24" t="s">
        <v>5</v>
      </c>
      <c r="C120" s="24" t="s">
        <v>14</v>
      </c>
      <c r="D120" s="167">
        <v>0</v>
      </c>
      <c r="E120" s="167">
        <f t="shared" si="11"/>
        <v>0</v>
      </c>
      <c r="F120" s="168">
        <f t="shared" si="12"/>
        <v>71400</v>
      </c>
      <c r="G120" s="169">
        <v>71400</v>
      </c>
      <c r="H120" s="156">
        <v>0</v>
      </c>
      <c r="I120" s="156">
        <v>0</v>
      </c>
      <c r="J120" s="170">
        <v>0</v>
      </c>
    </row>
    <row r="121" spans="1:10" ht="14.25">
      <c r="A121" s="244" t="s">
        <v>471</v>
      </c>
      <c r="B121" s="24" t="s">
        <v>5</v>
      </c>
      <c r="C121" s="24" t="s">
        <v>14</v>
      </c>
      <c r="D121" s="167">
        <v>0</v>
      </c>
      <c r="E121" s="167">
        <v>0</v>
      </c>
      <c r="F121" s="168">
        <f t="shared" si="12"/>
        <v>7069000</v>
      </c>
      <c r="G121" s="169">
        <v>7069000</v>
      </c>
      <c r="H121" s="156">
        <v>0</v>
      </c>
      <c r="I121" s="156">
        <v>0</v>
      </c>
      <c r="J121" s="170">
        <v>0</v>
      </c>
    </row>
    <row r="122" spans="1:10" ht="14.25">
      <c r="A122" s="28" t="s">
        <v>472</v>
      </c>
      <c r="B122" s="24" t="s">
        <v>5</v>
      </c>
      <c r="C122" s="24" t="s">
        <v>14</v>
      </c>
      <c r="D122" s="167">
        <v>1000</v>
      </c>
      <c r="E122" s="167">
        <f t="shared" si="11"/>
        <v>1000</v>
      </c>
      <c r="F122" s="168">
        <f t="shared" si="12"/>
        <v>274700</v>
      </c>
      <c r="G122" s="169">
        <v>273700</v>
      </c>
      <c r="H122" s="156">
        <v>0</v>
      </c>
      <c r="I122" s="156">
        <v>0</v>
      </c>
      <c r="J122" s="170">
        <v>0</v>
      </c>
    </row>
    <row r="123" spans="1:10" ht="25.5">
      <c r="A123" s="249" t="s">
        <v>474</v>
      </c>
      <c r="B123" s="24" t="s">
        <v>5</v>
      </c>
      <c r="C123" s="24" t="s">
        <v>14</v>
      </c>
      <c r="D123" s="274">
        <v>1000</v>
      </c>
      <c r="E123" s="274">
        <f t="shared" si="11"/>
        <v>1000</v>
      </c>
      <c r="F123" s="275">
        <f t="shared" si="12"/>
        <v>251000</v>
      </c>
      <c r="G123" s="283">
        <v>250000</v>
      </c>
      <c r="H123" s="156">
        <v>0</v>
      </c>
      <c r="I123" s="156">
        <v>0</v>
      </c>
      <c r="J123" s="170">
        <v>0</v>
      </c>
    </row>
    <row r="124" spans="1:10" ht="25.5">
      <c r="A124" s="284" t="s">
        <v>475</v>
      </c>
      <c r="B124" s="24" t="s">
        <v>5</v>
      </c>
      <c r="C124" s="24" t="s">
        <v>14</v>
      </c>
      <c r="D124" s="274">
        <v>1000</v>
      </c>
      <c r="E124" s="274">
        <f t="shared" si="11"/>
        <v>1000</v>
      </c>
      <c r="F124" s="275">
        <f t="shared" si="12"/>
        <v>6601000</v>
      </c>
      <c r="G124" s="283">
        <v>3300000</v>
      </c>
      <c r="H124" s="154">
        <v>3300000</v>
      </c>
      <c r="I124" s="156">
        <v>0</v>
      </c>
      <c r="J124" s="170">
        <v>0</v>
      </c>
    </row>
    <row r="125" spans="1:10" ht="38.25">
      <c r="A125" s="28" t="s">
        <v>476</v>
      </c>
      <c r="B125" s="24" t="s">
        <v>5</v>
      </c>
      <c r="C125" s="24" t="s">
        <v>14</v>
      </c>
      <c r="D125" s="274">
        <v>1000</v>
      </c>
      <c r="E125" s="274">
        <f t="shared" si="11"/>
        <v>1000</v>
      </c>
      <c r="F125" s="275">
        <f t="shared" si="12"/>
        <v>35000</v>
      </c>
      <c r="G125" s="283">
        <v>17000</v>
      </c>
      <c r="H125" s="156">
        <v>17000</v>
      </c>
      <c r="I125" s="156">
        <v>0</v>
      </c>
      <c r="J125" s="170">
        <v>0</v>
      </c>
    </row>
    <row r="126" spans="1:10" ht="38.25">
      <c r="A126" s="28" t="s">
        <v>477</v>
      </c>
      <c r="B126" s="24" t="s">
        <v>5</v>
      </c>
      <c r="C126" s="24" t="s">
        <v>14</v>
      </c>
      <c r="D126" s="274">
        <v>1000</v>
      </c>
      <c r="E126" s="274">
        <f t="shared" si="11"/>
        <v>1000</v>
      </c>
      <c r="F126" s="275">
        <f t="shared" si="12"/>
        <v>51000</v>
      </c>
      <c r="G126" s="283">
        <v>25000</v>
      </c>
      <c r="H126" s="171">
        <v>25000</v>
      </c>
      <c r="I126" s="156">
        <v>0</v>
      </c>
      <c r="J126" s="170">
        <v>0</v>
      </c>
    </row>
    <row r="127" spans="1:10" ht="15" thickBot="1">
      <c r="A127" s="249" t="s">
        <v>128</v>
      </c>
      <c r="B127" s="199" t="s">
        <v>5</v>
      </c>
      <c r="C127" s="199" t="s">
        <v>14</v>
      </c>
      <c r="D127" s="274">
        <v>0</v>
      </c>
      <c r="E127" s="274">
        <v>0</v>
      </c>
      <c r="F127" s="275">
        <f t="shared" si="12"/>
        <v>500000</v>
      </c>
      <c r="G127" s="154">
        <v>500000</v>
      </c>
      <c r="H127" s="171">
        <v>0</v>
      </c>
      <c r="I127" s="171">
        <v>0</v>
      </c>
      <c r="J127" s="172">
        <v>0</v>
      </c>
    </row>
    <row r="128" spans="1:10" ht="19.5" customHeight="1" thickBot="1">
      <c r="A128" s="432" t="s">
        <v>21</v>
      </c>
      <c r="B128" s="433"/>
      <c r="C128" s="434"/>
      <c r="D128" s="29">
        <f aca="true" t="shared" si="14" ref="D128:J128">SUM(D89:D127)</f>
        <v>1533720</v>
      </c>
      <c r="E128" s="29">
        <f t="shared" si="14"/>
        <v>1533720</v>
      </c>
      <c r="F128" s="29">
        <f t="shared" si="14"/>
        <v>19619660</v>
      </c>
      <c r="G128" s="29">
        <f t="shared" si="14"/>
        <v>14743940</v>
      </c>
      <c r="H128" s="29">
        <f t="shared" si="14"/>
        <v>3342000</v>
      </c>
      <c r="I128" s="29">
        <f t="shared" si="14"/>
        <v>0</v>
      </c>
      <c r="J128" s="115">
        <f t="shared" si="14"/>
        <v>0</v>
      </c>
    </row>
    <row r="129" spans="1:10" ht="19.5" customHeight="1" thickBot="1">
      <c r="A129" s="420" t="s">
        <v>357</v>
      </c>
      <c r="B129" s="421"/>
      <c r="C129" s="421"/>
      <c r="D129" s="421"/>
      <c r="E129" s="421"/>
      <c r="F129" s="421"/>
      <c r="G129" s="421"/>
      <c r="H129" s="421"/>
      <c r="I129" s="421"/>
      <c r="J129" s="422"/>
    </row>
    <row r="130" spans="1:10" ht="25.5">
      <c r="A130" s="240" t="s">
        <v>140</v>
      </c>
      <c r="B130" s="157" t="s">
        <v>5</v>
      </c>
      <c r="C130" s="141" t="s">
        <v>22</v>
      </c>
      <c r="D130" s="173">
        <v>1000</v>
      </c>
      <c r="E130" s="173">
        <f aca="true" t="shared" si="15" ref="E130:E142">D130</f>
        <v>1000</v>
      </c>
      <c r="F130" s="166">
        <f aca="true" t="shared" si="16" ref="F130:F142">D130+G130+H130+I130+J130</f>
        <v>273000</v>
      </c>
      <c r="G130" s="164">
        <v>272000</v>
      </c>
      <c r="H130" s="1">
        <v>0</v>
      </c>
      <c r="I130" s="1">
        <v>0</v>
      </c>
      <c r="J130" s="19">
        <v>0</v>
      </c>
    </row>
    <row r="131" spans="1:10" ht="30" customHeight="1">
      <c r="A131" s="240" t="s">
        <v>491</v>
      </c>
      <c r="B131" s="157" t="s">
        <v>5</v>
      </c>
      <c r="C131" s="141" t="s">
        <v>22</v>
      </c>
      <c r="D131" s="173">
        <v>65800</v>
      </c>
      <c r="E131" s="173">
        <f t="shared" si="15"/>
        <v>65800</v>
      </c>
      <c r="F131" s="166">
        <f>D131+G131+H131+I131+J131</f>
        <v>65800</v>
      </c>
      <c r="G131" s="164">
        <v>0</v>
      </c>
      <c r="H131" s="1">
        <v>0</v>
      </c>
      <c r="I131" s="1">
        <v>0</v>
      </c>
      <c r="J131" s="19">
        <v>0</v>
      </c>
    </row>
    <row r="132" spans="1:10" ht="25.5">
      <c r="A132" s="393" t="s">
        <v>548</v>
      </c>
      <c r="B132" s="306" t="s">
        <v>5</v>
      </c>
      <c r="C132" s="221" t="s">
        <v>22</v>
      </c>
      <c r="D132" s="394">
        <v>1000</v>
      </c>
      <c r="E132" s="394">
        <v>1000</v>
      </c>
      <c r="F132" s="395">
        <f>D132+G132+H132+I132+J132</f>
        <v>26500</v>
      </c>
      <c r="G132" s="313">
        <v>25500</v>
      </c>
      <c r="H132" s="222">
        <v>0</v>
      </c>
      <c r="I132" s="222">
        <v>0</v>
      </c>
      <c r="J132" s="223">
        <v>0</v>
      </c>
    </row>
    <row r="133" spans="1:10" ht="14.25">
      <c r="A133" s="240" t="s">
        <v>496</v>
      </c>
      <c r="B133" s="157" t="s">
        <v>5</v>
      </c>
      <c r="C133" s="141" t="s">
        <v>22</v>
      </c>
      <c r="D133" s="173">
        <v>1000</v>
      </c>
      <c r="E133" s="173">
        <f t="shared" si="15"/>
        <v>1000</v>
      </c>
      <c r="F133" s="166">
        <f>D133+G133+H133+I133+J133</f>
        <v>150000</v>
      </c>
      <c r="G133" s="164">
        <v>149000</v>
      </c>
      <c r="H133" s="1">
        <v>0</v>
      </c>
      <c r="I133" s="1">
        <v>0</v>
      </c>
      <c r="J133" s="19">
        <v>0</v>
      </c>
    </row>
    <row r="134" spans="1:10" ht="51">
      <c r="A134" s="162" t="s">
        <v>23</v>
      </c>
      <c r="B134" s="157" t="s">
        <v>5</v>
      </c>
      <c r="C134" s="141" t="s">
        <v>22</v>
      </c>
      <c r="D134" s="173">
        <v>0</v>
      </c>
      <c r="E134" s="173">
        <f t="shared" si="15"/>
        <v>0</v>
      </c>
      <c r="F134" s="166">
        <f t="shared" si="16"/>
        <v>70000</v>
      </c>
      <c r="G134" s="164">
        <v>70000</v>
      </c>
      <c r="H134" s="1">
        <v>0</v>
      </c>
      <c r="I134" s="1">
        <v>0</v>
      </c>
      <c r="J134" s="19">
        <v>0</v>
      </c>
    </row>
    <row r="135" spans="1:10" ht="25.5">
      <c r="A135" s="245" t="s">
        <v>398</v>
      </c>
      <c r="B135" s="157" t="s">
        <v>5</v>
      </c>
      <c r="C135" s="141" t="s">
        <v>22</v>
      </c>
      <c r="D135" s="173">
        <v>17000</v>
      </c>
      <c r="E135" s="173">
        <f t="shared" si="15"/>
        <v>17000</v>
      </c>
      <c r="F135" s="166">
        <f t="shared" si="16"/>
        <v>17000</v>
      </c>
      <c r="G135" s="164">
        <v>0</v>
      </c>
      <c r="H135" s="1">
        <v>0</v>
      </c>
      <c r="I135" s="1">
        <v>0</v>
      </c>
      <c r="J135" s="19">
        <v>0</v>
      </c>
    </row>
    <row r="136" spans="1:10" ht="14.25">
      <c r="A136" s="246" t="s">
        <v>109</v>
      </c>
      <c r="B136" s="157" t="s">
        <v>5</v>
      </c>
      <c r="C136" s="141" t="s">
        <v>22</v>
      </c>
      <c r="D136" s="173">
        <v>11500</v>
      </c>
      <c r="E136" s="173">
        <f t="shared" si="15"/>
        <v>11500</v>
      </c>
      <c r="F136" s="166">
        <f t="shared" si="16"/>
        <v>11500</v>
      </c>
      <c r="G136" s="164">
        <v>0</v>
      </c>
      <c r="H136" s="1">
        <v>0</v>
      </c>
      <c r="I136" s="1">
        <v>0</v>
      </c>
      <c r="J136" s="19">
        <v>0</v>
      </c>
    </row>
    <row r="137" spans="1:10" ht="14.25">
      <c r="A137" s="246" t="s">
        <v>276</v>
      </c>
      <c r="B137" s="157" t="s">
        <v>5</v>
      </c>
      <c r="C137" s="141" t="s">
        <v>22</v>
      </c>
      <c r="D137" s="173">
        <v>4900</v>
      </c>
      <c r="E137" s="173">
        <f t="shared" si="15"/>
        <v>4900</v>
      </c>
      <c r="F137" s="166">
        <f t="shared" si="16"/>
        <v>4900</v>
      </c>
      <c r="G137" s="164">
        <v>0</v>
      </c>
      <c r="H137" s="1">
        <v>0</v>
      </c>
      <c r="I137" s="1">
        <v>0</v>
      </c>
      <c r="J137" s="19">
        <v>0</v>
      </c>
    </row>
    <row r="138" spans="1:10" ht="14.25">
      <c r="A138" s="246" t="s">
        <v>277</v>
      </c>
      <c r="B138" s="157" t="s">
        <v>5</v>
      </c>
      <c r="C138" s="141" t="s">
        <v>22</v>
      </c>
      <c r="D138" s="173">
        <v>22000</v>
      </c>
      <c r="E138" s="173">
        <f t="shared" si="15"/>
        <v>22000</v>
      </c>
      <c r="F138" s="166">
        <f t="shared" si="16"/>
        <v>22000</v>
      </c>
      <c r="G138" s="164">
        <v>0</v>
      </c>
      <c r="H138" s="1">
        <v>0</v>
      </c>
      <c r="I138" s="1">
        <v>0</v>
      </c>
      <c r="J138" s="19">
        <v>0</v>
      </c>
    </row>
    <row r="139" spans="1:10" ht="17.25" customHeight="1">
      <c r="A139" s="351" t="s">
        <v>532</v>
      </c>
      <c r="B139" s="157" t="s">
        <v>5</v>
      </c>
      <c r="C139" s="141" t="s">
        <v>22</v>
      </c>
      <c r="D139" s="173">
        <v>6200</v>
      </c>
      <c r="E139" s="173">
        <f t="shared" si="15"/>
        <v>6200</v>
      </c>
      <c r="F139" s="166">
        <f t="shared" si="16"/>
        <v>6200</v>
      </c>
      <c r="G139" s="164">
        <v>0</v>
      </c>
      <c r="H139" s="1">
        <v>0</v>
      </c>
      <c r="I139" s="1">
        <v>0</v>
      </c>
      <c r="J139" s="19">
        <v>0</v>
      </c>
    </row>
    <row r="140" spans="1:10" ht="14.25">
      <c r="A140" s="351" t="s">
        <v>533</v>
      </c>
      <c r="B140" s="157" t="s">
        <v>5</v>
      </c>
      <c r="C140" s="141" t="s">
        <v>22</v>
      </c>
      <c r="D140" s="173">
        <v>6300</v>
      </c>
      <c r="E140" s="173">
        <f t="shared" si="15"/>
        <v>6300</v>
      </c>
      <c r="F140" s="166">
        <f t="shared" si="16"/>
        <v>6300</v>
      </c>
      <c r="G140" s="164">
        <v>0</v>
      </c>
      <c r="H140" s="1">
        <v>0</v>
      </c>
      <c r="I140" s="1">
        <v>0</v>
      </c>
      <c r="J140" s="19">
        <v>0</v>
      </c>
    </row>
    <row r="141" spans="1:10" ht="14.25">
      <c r="A141" s="246" t="s">
        <v>278</v>
      </c>
      <c r="B141" s="157" t="s">
        <v>5</v>
      </c>
      <c r="C141" s="141" t="s">
        <v>22</v>
      </c>
      <c r="D141" s="173">
        <v>10400</v>
      </c>
      <c r="E141" s="173">
        <f t="shared" si="15"/>
        <v>10400</v>
      </c>
      <c r="F141" s="166">
        <f t="shared" si="16"/>
        <v>10400</v>
      </c>
      <c r="G141" s="164">
        <v>0</v>
      </c>
      <c r="H141" s="1">
        <v>0</v>
      </c>
      <c r="I141" s="1">
        <v>0</v>
      </c>
      <c r="J141" s="19">
        <v>0</v>
      </c>
    </row>
    <row r="142" spans="1:10" ht="15" thickBot="1">
      <c r="A142" s="246" t="s">
        <v>279</v>
      </c>
      <c r="B142" s="157" t="s">
        <v>5</v>
      </c>
      <c r="C142" s="141" t="s">
        <v>22</v>
      </c>
      <c r="D142" s="233">
        <v>3600</v>
      </c>
      <c r="E142" s="233">
        <f t="shared" si="15"/>
        <v>3600</v>
      </c>
      <c r="F142" s="166">
        <f t="shared" si="16"/>
        <v>3600</v>
      </c>
      <c r="G142" s="235">
        <v>0</v>
      </c>
      <c r="H142" s="1">
        <v>0</v>
      </c>
      <c r="I142" s="1">
        <v>0</v>
      </c>
      <c r="J142" s="19">
        <v>0</v>
      </c>
    </row>
    <row r="143" spans="1:10" ht="19.5" customHeight="1" thickBot="1">
      <c r="A143" s="423" t="s">
        <v>24</v>
      </c>
      <c r="B143" s="424"/>
      <c r="C143" s="425"/>
      <c r="D143" s="116">
        <f aca="true" t="shared" si="17" ref="D143:J143">SUM(D130:D142)</f>
        <v>150700</v>
      </c>
      <c r="E143" s="116">
        <f t="shared" si="17"/>
        <v>150700</v>
      </c>
      <c r="F143" s="234">
        <f t="shared" si="17"/>
        <v>667200</v>
      </c>
      <c r="G143" s="116">
        <f t="shared" si="17"/>
        <v>516500</v>
      </c>
      <c r="H143" s="234">
        <f t="shared" si="17"/>
        <v>0</v>
      </c>
      <c r="I143" s="26">
        <f t="shared" si="17"/>
        <v>0</v>
      </c>
      <c r="J143" s="27">
        <f t="shared" si="17"/>
        <v>0</v>
      </c>
    </row>
    <row r="144" spans="1:10" ht="19.5" customHeight="1" thickBot="1">
      <c r="A144" s="420" t="s">
        <v>358</v>
      </c>
      <c r="B144" s="421"/>
      <c r="C144" s="421"/>
      <c r="D144" s="421"/>
      <c r="E144" s="421"/>
      <c r="F144" s="421"/>
      <c r="G144" s="421"/>
      <c r="H144" s="421"/>
      <c r="I144" s="421"/>
      <c r="J144" s="422"/>
    </row>
    <row r="145" spans="1:10" ht="14.25">
      <c r="A145" s="162" t="s">
        <v>338</v>
      </c>
      <c r="B145" s="157" t="s">
        <v>5</v>
      </c>
      <c r="C145" s="141" t="s">
        <v>25</v>
      </c>
      <c r="D145" s="16">
        <v>1000</v>
      </c>
      <c r="E145" s="165">
        <f aca="true" t="shared" si="18" ref="E145:E166">D145</f>
        <v>1000</v>
      </c>
      <c r="F145" s="174">
        <f aca="true" t="shared" si="19" ref="F145:F243">D145+G145+H145+I145+J145</f>
        <v>30990000</v>
      </c>
      <c r="G145" s="18">
        <v>20000000</v>
      </c>
      <c r="H145" s="1">
        <v>10989000</v>
      </c>
      <c r="I145" s="1">
        <v>0</v>
      </c>
      <c r="J145" s="19">
        <v>0</v>
      </c>
    </row>
    <row r="146" spans="1:10" ht="15" customHeight="1">
      <c r="A146" s="175" t="s">
        <v>339</v>
      </c>
      <c r="B146" s="157" t="s">
        <v>5</v>
      </c>
      <c r="C146" s="141" t="s">
        <v>25</v>
      </c>
      <c r="D146" s="16">
        <v>1000</v>
      </c>
      <c r="E146" s="165">
        <f t="shared" si="18"/>
        <v>1000</v>
      </c>
      <c r="F146" s="174">
        <f t="shared" si="19"/>
        <v>720000</v>
      </c>
      <c r="G146" s="18">
        <v>719000</v>
      </c>
      <c r="H146" s="1">
        <v>0</v>
      </c>
      <c r="I146" s="1">
        <v>0</v>
      </c>
      <c r="J146" s="19">
        <v>0</v>
      </c>
    </row>
    <row r="147" spans="1:10" ht="25.5">
      <c r="A147" s="162" t="s">
        <v>340</v>
      </c>
      <c r="B147" s="157" t="s">
        <v>5</v>
      </c>
      <c r="C147" s="141" t="s">
        <v>25</v>
      </c>
      <c r="D147" s="16">
        <v>1000</v>
      </c>
      <c r="E147" s="165">
        <f t="shared" si="18"/>
        <v>1000</v>
      </c>
      <c r="F147" s="174">
        <f t="shared" si="19"/>
        <v>303000</v>
      </c>
      <c r="G147" s="18">
        <v>200000</v>
      </c>
      <c r="H147" s="1">
        <v>102000</v>
      </c>
      <c r="I147" s="1">
        <v>0</v>
      </c>
      <c r="J147" s="19">
        <v>0</v>
      </c>
    </row>
    <row r="148" spans="1:10" ht="25.5">
      <c r="A148" s="162" t="s">
        <v>341</v>
      </c>
      <c r="B148" s="157" t="s">
        <v>5</v>
      </c>
      <c r="C148" s="141" t="s">
        <v>25</v>
      </c>
      <c r="D148" s="16">
        <v>1000</v>
      </c>
      <c r="E148" s="165">
        <f t="shared" si="18"/>
        <v>1000</v>
      </c>
      <c r="F148" s="174">
        <f t="shared" si="19"/>
        <v>241000</v>
      </c>
      <c r="G148" s="18">
        <v>140000</v>
      </c>
      <c r="H148" s="1">
        <v>100000</v>
      </c>
      <c r="I148" s="1">
        <v>0</v>
      </c>
      <c r="J148" s="19">
        <v>0</v>
      </c>
    </row>
    <row r="149" spans="1:10" ht="14.25">
      <c r="A149" s="162" t="s">
        <v>334</v>
      </c>
      <c r="B149" s="157" t="s">
        <v>5</v>
      </c>
      <c r="C149" s="141" t="s">
        <v>25</v>
      </c>
      <c r="D149" s="16">
        <v>1000</v>
      </c>
      <c r="E149" s="165">
        <f t="shared" si="18"/>
        <v>1000</v>
      </c>
      <c r="F149" s="174">
        <f t="shared" si="19"/>
        <v>34001000</v>
      </c>
      <c r="G149" s="18">
        <v>34000000</v>
      </c>
      <c r="H149" s="1">
        <v>0</v>
      </c>
      <c r="I149" s="1">
        <v>0</v>
      </c>
      <c r="J149" s="19">
        <v>0</v>
      </c>
    </row>
    <row r="150" spans="1:10" ht="14.25">
      <c r="A150" s="162" t="s">
        <v>335</v>
      </c>
      <c r="B150" s="157" t="s">
        <v>5</v>
      </c>
      <c r="C150" s="141" t="s">
        <v>25</v>
      </c>
      <c r="D150" s="16">
        <v>1000</v>
      </c>
      <c r="E150" s="165">
        <f t="shared" si="18"/>
        <v>1000</v>
      </c>
      <c r="F150" s="174">
        <f t="shared" si="19"/>
        <v>890000</v>
      </c>
      <c r="G150" s="18">
        <v>889000</v>
      </c>
      <c r="H150" s="1">
        <v>0</v>
      </c>
      <c r="I150" s="1">
        <v>0</v>
      </c>
      <c r="J150" s="19">
        <v>0</v>
      </c>
    </row>
    <row r="151" spans="1:10" ht="25.5">
      <c r="A151" s="162" t="s">
        <v>336</v>
      </c>
      <c r="B151" s="157" t="s">
        <v>5</v>
      </c>
      <c r="C151" s="141" t="s">
        <v>25</v>
      </c>
      <c r="D151" s="16">
        <v>1000</v>
      </c>
      <c r="E151" s="165">
        <f t="shared" si="18"/>
        <v>1000</v>
      </c>
      <c r="F151" s="174">
        <f t="shared" si="19"/>
        <v>386000</v>
      </c>
      <c r="G151" s="18">
        <v>385000</v>
      </c>
      <c r="H151" s="1">
        <v>0</v>
      </c>
      <c r="I151" s="1">
        <v>0</v>
      </c>
      <c r="J151" s="19">
        <v>0</v>
      </c>
    </row>
    <row r="152" spans="1:10" ht="25.5">
      <c r="A152" s="162" t="s">
        <v>337</v>
      </c>
      <c r="B152" s="157" t="s">
        <v>5</v>
      </c>
      <c r="C152" s="141" t="s">
        <v>25</v>
      </c>
      <c r="D152" s="16">
        <v>1000</v>
      </c>
      <c r="E152" s="165">
        <f t="shared" si="18"/>
        <v>1000</v>
      </c>
      <c r="F152" s="174">
        <f t="shared" si="19"/>
        <v>304000</v>
      </c>
      <c r="G152" s="18">
        <v>303000</v>
      </c>
      <c r="H152" s="1">
        <v>0</v>
      </c>
      <c r="I152" s="1">
        <v>0</v>
      </c>
      <c r="J152" s="19">
        <v>0</v>
      </c>
    </row>
    <row r="153" spans="1:10" ht="25.5">
      <c r="A153" s="162" t="s">
        <v>162</v>
      </c>
      <c r="B153" s="157" t="s">
        <v>5</v>
      </c>
      <c r="C153" s="141" t="s">
        <v>25</v>
      </c>
      <c r="D153" s="16">
        <v>33500</v>
      </c>
      <c r="E153" s="165">
        <f t="shared" si="18"/>
        <v>33500</v>
      </c>
      <c r="F153" s="174">
        <f t="shared" si="19"/>
        <v>33500</v>
      </c>
      <c r="G153" s="18">
        <v>0</v>
      </c>
      <c r="H153" s="1">
        <v>0</v>
      </c>
      <c r="I153" s="1">
        <v>0</v>
      </c>
      <c r="J153" s="19">
        <v>0</v>
      </c>
    </row>
    <row r="154" spans="1:10" ht="14.25">
      <c r="A154" s="224" t="s">
        <v>316</v>
      </c>
      <c r="B154" s="306" t="s">
        <v>5</v>
      </c>
      <c r="C154" s="221" t="s">
        <v>25</v>
      </c>
      <c r="D154" s="315">
        <v>1000</v>
      </c>
      <c r="E154" s="276">
        <f t="shared" si="18"/>
        <v>1000</v>
      </c>
      <c r="F154" s="307">
        <f t="shared" si="19"/>
        <v>21000</v>
      </c>
      <c r="G154" s="308">
        <v>20000</v>
      </c>
      <c r="H154" s="222">
        <v>0</v>
      </c>
      <c r="I154" s="222">
        <v>0</v>
      </c>
      <c r="J154" s="223">
        <v>0</v>
      </c>
    </row>
    <row r="155" spans="1:10" ht="14.25">
      <c r="A155" s="162" t="s">
        <v>268</v>
      </c>
      <c r="B155" s="157" t="s">
        <v>5</v>
      </c>
      <c r="C155" s="141" t="s">
        <v>25</v>
      </c>
      <c r="D155" s="16">
        <v>0</v>
      </c>
      <c r="E155" s="165">
        <f t="shared" si="18"/>
        <v>0</v>
      </c>
      <c r="F155" s="174">
        <f t="shared" si="19"/>
        <v>224000</v>
      </c>
      <c r="G155" s="18">
        <v>224000</v>
      </c>
      <c r="H155" s="1"/>
      <c r="I155" s="1"/>
      <c r="J155" s="19"/>
    </row>
    <row r="156" spans="1:10" ht="25.5">
      <c r="A156" s="162" t="s">
        <v>269</v>
      </c>
      <c r="B156" s="157" t="s">
        <v>5</v>
      </c>
      <c r="C156" s="141" t="s">
        <v>25</v>
      </c>
      <c r="D156" s="16">
        <v>0</v>
      </c>
      <c r="E156" s="165">
        <f t="shared" si="18"/>
        <v>0</v>
      </c>
      <c r="F156" s="174">
        <f t="shared" si="19"/>
        <v>4500</v>
      </c>
      <c r="G156" s="18">
        <v>4500</v>
      </c>
      <c r="H156" s="1"/>
      <c r="I156" s="1"/>
      <c r="J156" s="19"/>
    </row>
    <row r="157" spans="1:10" ht="25.5">
      <c r="A157" s="162" t="s">
        <v>270</v>
      </c>
      <c r="B157" s="157" t="s">
        <v>5</v>
      </c>
      <c r="C157" s="141" t="s">
        <v>25</v>
      </c>
      <c r="D157" s="16">
        <v>0</v>
      </c>
      <c r="E157" s="165">
        <f t="shared" si="18"/>
        <v>0</v>
      </c>
      <c r="F157" s="174">
        <f t="shared" si="19"/>
        <v>2700</v>
      </c>
      <c r="G157" s="18">
        <v>2700</v>
      </c>
      <c r="H157" s="1"/>
      <c r="I157" s="1"/>
      <c r="J157" s="19"/>
    </row>
    <row r="158" spans="1:10" ht="14.25">
      <c r="A158" s="162" t="s">
        <v>260</v>
      </c>
      <c r="B158" s="157" t="s">
        <v>5</v>
      </c>
      <c r="C158" s="141" t="s">
        <v>25</v>
      </c>
      <c r="D158" s="16">
        <v>0</v>
      </c>
      <c r="E158" s="165">
        <f t="shared" si="18"/>
        <v>0</v>
      </c>
      <c r="F158" s="174">
        <f t="shared" si="19"/>
        <v>8500</v>
      </c>
      <c r="G158" s="18">
        <v>8500</v>
      </c>
      <c r="H158" s="1"/>
      <c r="I158" s="1"/>
      <c r="J158" s="19"/>
    </row>
    <row r="159" spans="1:10" ht="14.25">
      <c r="A159" s="162" t="s">
        <v>261</v>
      </c>
      <c r="B159" s="157" t="s">
        <v>5</v>
      </c>
      <c r="C159" s="141" t="s">
        <v>25</v>
      </c>
      <c r="D159" s="16">
        <v>0</v>
      </c>
      <c r="E159" s="165">
        <f t="shared" si="18"/>
        <v>0</v>
      </c>
      <c r="F159" s="174">
        <f t="shared" si="19"/>
        <v>145000</v>
      </c>
      <c r="G159" s="18">
        <v>145000</v>
      </c>
      <c r="H159" s="1"/>
      <c r="I159" s="1"/>
      <c r="J159" s="19"/>
    </row>
    <row r="160" spans="1:10" ht="14.25">
      <c r="A160" s="162" t="s">
        <v>209</v>
      </c>
      <c r="B160" s="157" t="s">
        <v>5</v>
      </c>
      <c r="C160" s="141" t="s">
        <v>25</v>
      </c>
      <c r="D160" s="16">
        <v>29000</v>
      </c>
      <c r="E160" s="16">
        <f t="shared" si="18"/>
        <v>29000</v>
      </c>
      <c r="F160" s="174">
        <f t="shared" si="19"/>
        <v>29000</v>
      </c>
      <c r="G160" s="18">
        <v>0</v>
      </c>
      <c r="H160" s="1">
        <v>0</v>
      </c>
      <c r="I160" s="1">
        <v>0</v>
      </c>
      <c r="J160" s="19">
        <v>0</v>
      </c>
    </row>
    <row r="161" spans="1:10" ht="25.5">
      <c r="A161" s="162" t="s">
        <v>214</v>
      </c>
      <c r="B161" s="157" t="s">
        <v>5</v>
      </c>
      <c r="C161" s="141" t="s">
        <v>25</v>
      </c>
      <c r="D161" s="16">
        <v>29000</v>
      </c>
      <c r="E161" s="16">
        <f t="shared" si="18"/>
        <v>29000</v>
      </c>
      <c r="F161" s="174">
        <f t="shared" si="19"/>
        <v>29000</v>
      </c>
      <c r="G161" s="18">
        <v>0</v>
      </c>
      <c r="H161" s="1">
        <v>0</v>
      </c>
      <c r="I161" s="1">
        <v>0</v>
      </c>
      <c r="J161" s="19">
        <v>0</v>
      </c>
    </row>
    <row r="162" spans="1:10" ht="14.25">
      <c r="A162" s="162" t="s">
        <v>208</v>
      </c>
      <c r="B162" s="157" t="s">
        <v>5</v>
      </c>
      <c r="C162" s="141" t="s">
        <v>25</v>
      </c>
      <c r="D162" s="16">
        <v>29000</v>
      </c>
      <c r="E162" s="16">
        <f t="shared" si="18"/>
        <v>29000</v>
      </c>
      <c r="F162" s="174">
        <f t="shared" si="19"/>
        <v>29000</v>
      </c>
      <c r="G162" s="18">
        <v>0</v>
      </c>
      <c r="H162" s="1">
        <v>0</v>
      </c>
      <c r="I162" s="1">
        <v>0</v>
      </c>
      <c r="J162" s="19">
        <v>0</v>
      </c>
    </row>
    <row r="163" spans="1:10" ht="14.25">
      <c r="A163" s="162" t="s">
        <v>138</v>
      </c>
      <c r="B163" s="157" t="s">
        <v>5</v>
      </c>
      <c r="C163" s="141" t="s">
        <v>25</v>
      </c>
      <c r="D163" s="1">
        <v>160000</v>
      </c>
      <c r="E163" s="16">
        <f t="shared" si="18"/>
        <v>160000</v>
      </c>
      <c r="F163" s="174">
        <f t="shared" si="19"/>
        <v>160000</v>
      </c>
      <c r="G163" s="18">
        <v>0</v>
      </c>
      <c r="H163" s="1">
        <v>0</v>
      </c>
      <c r="I163" s="1">
        <v>0</v>
      </c>
      <c r="J163" s="19">
        <v>0</v>
      </c>
    </row>
    <row r="164" spans="1:10" ht="14.25">
      <c r="A164" s="162" t="s">
        <v>141</v>
      </c>
      <c r="B164" s="157" t="s">
        <v>5</v>
      </c>
      <c r="C164" s="141" t="s">
        <v>25</v>
      </c>
      <c r="D164" s="16">
        <v>85000</v>
      </c>
      <c r="E164" s="165">
        <f t="shared" si="18"/>
        <v>85000</v>
      </c>
      <c r="F164" s="174">
        <f t="shared" si="19"/>
        <v>85000</v>
      </c>
      <c r="G164" s="18">
        <v>0</v>
      </c>
      <c r="H164" s="1">
        <v>0</v>
      </c>
      <c r="I164" s="1">
        <v>0</v>
      </c>
      <c r="J164" s="19">
        <v>0</v>
      </c>
    </row>
    <row r="165" spans="1:10" ht="14.25">
      <c r="A165" s="162" t="s">
        <v>414</v>
      </c>
      <c r="B165" s="157" t="s">
        <v>5</v>
      </c>
      <c r="C165" s="141" t="s">
        <v>25</v>
      </c>
      <c r="D165" s="16">
        <v>155000</v>
      </c>
      <c r="E165" s="165">
        <f t="shared" si="18"/>
        <v>155000</v>
      </c>
      <c r="F165" s="174">
        <f t="shared" si="19"/>
        <v>155000</v>
      </c>
      <c r="G165" s="18">
        <v>0</v>
      </c>
      <c r="H165" s="1">
        <v>0</v>
      </c>
      <c r="I165" s="1">
        <v>0</v>
      </c>
      <c r="J165" s="19">
        <v>0</v>
      </c>
    </row>
    <row r="166" spans="1:10" ht="14.25">
      <c r="A166" s="162" t="s">
        <v>137</v>
      </c>
      <c r="B166" s="157" t="s">
        <v>5</v>
      </c>
      <c r="C166" s="141" t="s">
        <v>25</v>
      </c>
      <c r="D166" s="16">
        <v>65000</v>
      </c>
      <c r="E166" s="165">
        <f t="shared" si="18"/>
        <v>65000</v>
      </c>
      <c r="F166" s="174">
        <f t="shared" si="19"/>
        <v>65000</v>
      </c>
      <c r="G166" s="18">
        <v>0</v>
      </c>
      <c r="H166" s="1">
        <v>0</v>
      </c>
      <c r="I166" s="1">
        <v>0</v>
      </c>
      <c r="J166" s="19">
        <v>0</v>
      </c>
    </row>
    <row r="167" spans="1:10" ht="25.5">
      <c r="A167" s="162" t="s">
        <v>236</v>
      </c>
      <c r="B167" s="157" t="s">
        <v>5</v>
      </c>
      <c r="C167" s="141" t="s">
        <v>25</v>
      </c>
      <c r="D167" s="176">
        <v>73000</v>
      </c>
      <c r="E167" s="165">
        <f aca="true" t="shared" si="20" ref="E167:E178">D167</f>
        <v>73000</v>
      </c>
      <c r="F167" s="174">
        <f t="shared" si="19"/>
        <v>73000</v>
      </c>
      <c r="G167" s="18">
        <v>0</v>
      </c>
      <c r="H167" s="1">
        <v>0</v>
      </c>
      <c r="I167" s="1">
        <v>0</v>
      </c>
      <c r="J167" s="19">
        <v>0</v>
      </c>
    </row>
    <row r="168" spans="1:10" ht="14.25">
      <c r="A168" s="162" t="s">
        <v>163</v>
      </c>
      <c r="B168" s="157" t="s">
        <v>5</v>
      </c>
      <c r="C168" s="141" t="s">
        <v>25</v>
      </c>
      <c r="D168" s="176">
        <v>75000</v>
      </c>
      <c r="E168" s="165">
        <f t="shared" si="20"/>
        <v>75000</v>
      </c>
      <c r="F168" s="174">
        <f t="shared" si="19"/>
        <v>75000</v>
      </c>
      <c r="G168" s="18">
        <v>0</v>
      </c>
      <c r="H168" s="1">
        <v>0</v>
      </c>
      <c r="I168" s="1">
        <v>0</v>
      </c>
      <c r="J168" s="19">
        <v>0</v>
      </c>
    </row>
    <row r="169" spans="1:10" ht="40.5" customHeight="1">
      <c r="A169" s="162" t="s">
        <v>198</v>
      </c>
      <c r="B169" s="157" t="s">
        <v>5</v>
      </c>
      <c r="C169" s="141" t="s">
        <v>25</v>
      </c>
      <c r="D169" s="176">
        <v>29000</v>
      </c>
      <c r="E169" s="165">
        <f t="shared" si="20"/>
        <v>29000</v>
      </c>
      <c r="F169" s="174">
        <f t="shared" si="19"/>
        <v>29000</v>
      </c>
      <c r="G169" s="18">
        <v>0</v>
      </c>
      <c r="H169" s="1">
        <v>0</v>
      </c>
      <c r="I169" s="1">
        <v>0</v>
      </c>
      <c r="J169" s="19">
        <v>0</v>
      </c>
    </row>
    <row r="170" spans="1:10" ht="18" customHeight="1">
      <c r="A170" s="162" t="s">
        <v>247</v>
      </c>
      <c r="B170" s="157" t="s">
        <v>5</v>
      </c>
      <c r="C170" s="141" t="s">
        <v>25</v>
      </c>
      <c r="D170" s="176">
        <v>41000</v>
      </c>
      <c r="E170" s="165">
        <f t="shared" si="20"/>
        <v>41000</v>
      </c>
      <c r="F170" s="174">
        <f t="shared" si="19"/>
        <v>41000</v>
      </c>
      <c r="G170" s="18">
        <v>0</v>
      </c>
      <c r="H170" s="1">
        <v>0</v>
      </c>
      <c r="I170" s="1">
        <v>0</v>
      </c>
      <c r="J170" s="19">
        <v>0</v>
      </c>
    </row>
    <row r="171" spans="1:10" ht="34.5" customHeight="1">
      <c r="A171" s="162" t="s">
        <v>524</v>
      </c>
      <c r="B171" s="157" t="s">
        <v>5</v>
      </c>
      <c r="C171" s="141" t="s">
        <v>25</v>
      </c>
      <c r="D171" s="176">
        <v>30000</v>
      </c>
      <c r="E171" s="165">
        <f t="shared" si="20"/>
        <v>30000</v>
      </c>
      <c r="F171" s="174">
        <f t="shared" si="19"/>
        <v>30000</v>
      </c>
      <c r="G171" s="18">
        <v>0</v>
      </c>
      <c r="H171" s="1">
        <v>0</v>
      </c>
      <c r="I171" s="1">
        <v>0</v>
      </c>
      <c r="J171" s="19">
        <v>0</v>
      </c>
    </row>
    <row r="172" spans="1:10" ht="25.5">
      <c r="A172" s="162" t="s">
        <v>323</v>
      </c>
      <c r="B172" s="157" t="s">
        <v>5</v>
      </c>
      <c r="C172" s="141" t="s">
        <v>25</v>
      </c>
      <c r="D172" s="176">
        <v>51000</v>
      </c>
      <c r="E172" s="165">
        <f t="shared" si="20"/>
        <v>51000</v>
      </c>
      <c r="F172" s="174">
        <f t="shared" si="19"/>
        <v>51000</v>
      </c>
      <c r="G172" s="18">
        <v>0</v>
      </c>
      <c r="H172" s="1">
        <v>0</v>
      </c>
      <c r="I172" s="1">
        <v>0</v>
      </c>
      <c r="J172" s="19">
        <v>0</v>
      </c>
    </row>
    <row r="173" spans="1:10" ht="38.25">
      <c r="A173" s="162" t="s">
        <v>264</v>
      </c>
      <c r="B173" s="157" t="s">
        <v>5</v>
      </c>
      <c r="C173" s="141" t="s">
        <v>25</v>
      </c>
      <c r="D173" s="176">
        <v>0</v>
      </c>
      <c r="E173" s="165">
        <f t="shared" si="20"/>
        <v>0</v>
      </c>
      <c r="F173" s="174">
        <f t="shared" si="19"/>
        <v>100000</v>
      </c>
      <c r="G173" s="18">
        <v>100000</v>
      </c>
      <c r="H173" s="1">
        <v>0</v>
      </c>
      <c r="I173" s="1">
        <v>0</v>
      </c>
      <c r="J173" s="19">
        <v>0</v>
      </c>
    </row>
    <row r="174" spans="1:10" ht="18" customHeight="1">
      <c r="A174" s="162" t="s">
        <v>248</v>
      </c>
      <c r="B174" s="157" t="s">
        <v>5</v>
      </c>
      <c r="C174" s="141" t="s">
        <v>25</v>
      </c>
      <c r="D174" s="176">
        <v>38675</v>
      </c>
      <c r="E174" s="165">
        <f t="shared" si="20"/>
        <v>38675</v>
      </c>
      <c r="F174" s="174">
        <f t="shared" si="19"/>
        <v>38675</v>
      </c>
      <c r="G174" s="18">
        <v>0</v>
      </c>
      <c r="H174" s="1">
        <v>0</v>
      </c>
      <c r="I174" s="1">
        <v>0</v>
      </c>
      <c r="J174" s="19">
        <v>0</v>
      </c>
    </row>
    <row r="175" spans="1:10" ht="25.5">
      <c r="A175" s="162" t="s">
        <v>393</v>
      </c>
      <c r="B175" s="157" t="s">
        <v>5</v>
      </c>
      <c r="C175" s="141" t="s">
        <v>25</v>
      </c>
      <c r="D175" s="176">
        <v>100000</v>
      </c>
      <c r="E175" s="165">
        <f t="shared" si="20"/>
        <v>100000</v>
      </c>
      <c r="F175" s="174">
        <f t="shared" si="19"/>
        <v>100000</v>
      </c>
      <c r="G175" s="18">
        <v>0</v>
      </c>
      <c r="H175" s="1">
        <v>0</v>
      </c>
      <c r="I175" s="1">
        <v>0</v>
      </c>
      <c r="J175" s="19">
        <v>0</v>
      </c>
    </row>
    <row r="176" spans="1:10" ht="18" customHeight="1">
      <c r="A176" s="162" t="s">
        <v>390</v>
      </c>
      <c r="B176" s="157" t="s">
        <v>5</v>
      </c>
      <c r="C176" s="141" t="s">
        <v>25</v>
      </c>
      <c r="D176" s="176">
        <v>41000</v>
      </c>
      <c r="E176" s="165">
        <f t="shared" si="20"/>
        <v>41000</v>
      </c>
      <c r="F176" s="174">
        <f t="shared" si="19"/>
        <v>41000</v>
      </c>
      <c r="G176" s="18">
        <v>0</v>
      </c>
      <c r="H176" s="1">
        <v>0</v>
      </c>
      <c r="I176" s="1">
        <v>0</v>
      </c>
      <c r="J176" s="19">
        <v>0</v>
      </c>
    </row>
    <row r="177" spans="1:10" ht="25.5">
      <c r="A177" s="162" t="s">
        <v>391</v>
      </c>
      <c r="B177" s="157" t="s">
        <v>5</v>
      </c>
      <c r="C177" s="141" t="s">
        <v>25</v>
      </c>
      <c r="D177" s="176">
        <v>30000</v>
      </c>
      <c r="E177" s="165">
        <f t="shared" si="20"/>
        <v>30000</v>
      </c>
      <c r="F177" s="174">
        <f t="shared" si="19"/>
        <v>30000</v>
      </c>
      <c r="G177" s="18">
        <v>0</v>
      </c>
      <c r="H177" s="1">
        <v>0</v>
      </c>
      <c r="I177" s="1">
        <v>0</v>
      </c>
      <c r="J177" s="19">
        <v>0</v>
      </c>
    </row>
    <row r="178" spans="1:10" ht="18" customHeight="1">
      <c r="A178" s="162" t="s">
        <v>392</v>
      </c>
      <c r="B178" s="157" t="s">
        <v>5</v>
      </c>
      <c r="C178" s="141" t="s">
        <v>25</v>
      </c>
      <c r="D178" s="176">
        <v>80000</v>
      </c>
      <c r="E178" s="165">
        <f t="shared" si="20"/>
        <v>80000</v>
      </c>
      <c r="F178" s="174">
        <f t="shared" si="19"/>
        <v>80000</v>
      </c>
      <c r="G178" s="18">
        <v>0</v>
      </c>
      <c r="H178" s="1">
        <v>0</v>
      </c>
      <c r="I178" s="1">
        <v>0</v>
      </c>
      <c r="J178" s="19">
        <v>0</v>
      </c>
    </row>
    <row r="179" spans="1:10" ht="14.25">
      <c r="A179" s="224" t="s">
        <v>169</v>
      </c>
      <c r="B179" s="306" t="s">
        <v>5</v>
      </c>
      <c r="C179" s="221" t="s">
        <v>25</v>
      </c>
      <c r="D179" s="400">
        <v>1000</v>
      </c>
      <c r="E179" s="276">
        <f aca="true" t="shared" si="21" ref="E179:E217">D179</f>
        <v>1000</v>
      </c>
      <c r="F179" s="307">
        <f t="shared" si="19"/>
        <v>251000</v>
      </c>
      <c r="G179" s="308">
        <v>250000</v>
      </c>
      <c r="H179" s="222">
        <v>0</v>
      </c>
      <c r="I179" s="222">
        <v>0</v>
      </c>
      <c r="J179" s="223">
        <v>0</v>
      </c>
    </row>
    <row r="180" spans="1:10" ht="14.25">
      <c r="A180" s="162" t="s">
        <v>170</v>
      </c>
      <c r="B180" s="157" t="s">
        <v>5</v>
      </c>
      <c r="C180" s="141" t="s">
        <v>25</v>
      </c>
      <c r="D180" s="176">
        <v>75000</v>
      </c>
      <c r="E180" s="165">
        <f t="shared" si="21"/>
        <v>75000</v>
      </c>
      <c r="F180" s="174">
        <f t="shared" si="19"/>
        <v>75000</v>
      </c>
      <c r="G180" s="18">
        <v>0</v>
      </c>
      <c r="H180" s="1">
        <v>0</v>
      </c>
      <c r="I180" s="1">
        <v>0</v>
      </c>
      <c r="J180" s="19">
        <v>0</v>
      </c>
    </row>
    <row r="181" spans="1:10" ht="14.25">
      <c r="A181" s="155" t="s">
        <v>220</v>
      </c>
      <c r="B181" s="157" t="s">
        <v>5</v>
      </c>
      <c r="C181" s="141" t="s">
        <v>25</v>
      </c>
      <c r="D181" s="176">
        <v>129000</v>
      </c>
      <c r="E181" s="165">
        <f t="shared" si="21"/>
        <v>129000</v>
      </c>
      <c r="F181" s="174">
        <f t="shared" si="19"/>
        <v>129000</v>
      </c>
      <c r="G181" s="18">
        <v>0</v>
      </c>
      <c r="H181" s="1">
        <v>0</v>
      </c>
      <c r="I181" s="1">
        <v>0</v>
      </c>
      <c r="J181" s="19">
        <v>0</v>
      </c>
    </row>
    <row r="182" spans="1:10" ht="29.25" customHeight="1">
      <c r="A182" s="28" t="s">
        <v>423</v>
      </c>
      <c r="B182" s="157" t="s">
        <v>5</v>
      </c>
      <c r="C182" s="141" t="s">
        <v>25</v>
      </c>
      <c r="D182" s="176">
        <v>7500</v>
      </c>
      <c r="E182" s="165">
        <f t="shared" si="21"/>
        <v>7500</v>
      </c>
      <c r="F182" s="174">
        <f t="shared" si="19"/>
        <v>7500</v>
      </c>
      <c r="G182" s="1">
        <v>0</v>
      </c>
      <c r="H182" s="1">
        <v>0</v>
      </c>
      <c r="I182" s="1">
        <v>0</v>
      </c>
      <c r="J182" s="19">
        <v>0</v>
      </c>
    </row>
    <row r="183" spans="1:10" ht="25.5">
      <c r="A183" s="28" t="s">
        <v>424</v>
      </c>
      <c r="B183" s="157" t="s">
        <v>5</v>
      </c>
      <c r="C183" s="141" t="s">
        <v>25</v>
      </c>
      <c r="D183" s="176">
        <v>45000</v>
      </c>
      <c r="E183" s="165">
        <f t="shared" si="21"/>
        <v>45000</v>
      </c>
      <c r="F183" s="174">
        <f t="shared" si="19"/>
        <v>45000</v>
      </c>
      <c r="G183" s="1">
        <v>0</v>
      </c>
      <c r="H183" s="1">
        <v>0</v>
      </c>
      <c r="I183" s="1">
        <v>0</v>
      </c>
      <c r="J183" s="19">
        <v>0</v>
      </c>
    </row>
    <row r="184" spans="1:10" ht="25.5">
      <c r="A184" s="28" t="s">
        <v>425</v>
      </c>
      <c r="B184" s="157" t="s">
        <v>5</v>
      </c>
      <c r="C184" s="141" t="s">
        <v>25</v>
      </c>
      <c r="D184" s="176">
        <v>44000</v>
      </c>
      <c r="E184" s="165">
        <f t="shared" si="21"/>
        <v>44000</v>
      </c>
      <c r="F184" s="174">
        <f t="shared" si="19"/>
        <v>44000</v>
      </c>
      <c r="G184" s="1">
        <v>0</v>
      </c>
      <c r="H184" s="1">
        <v>0</v>
      </c>
      <c r="I184" s="1">
        <v>0</v>
      </c>
      <c r="J184" s="19">
        <v>0</v>
      </c>
    </row>
    <row r="185" spans="1:10" ht="25.5">
      <c r="A185" s="28" t="s">
        <v>426</v>
      </c>
      <c r="B185" s="157" t="s">
        <v>5</v>
      </c>
      <c r="C185" s="141" t="s">
        <v>25</v>
      </c>
      <c r="D185" s="176">
        <v>15000</v>
      </c>
      <c r="E185" s="165">
        <f t="shared" si="21"/>
        <v>15000</v>
      </c>
      <c r="F185" s="174">
        <f t="shared" si="19"/>
        <v>15000</v>
      </c>
      <c r="G185" s="1">
        <v>0</v>
      </c>
      <c r="H185" s="1">
        <v>0</v>
      </c>
      <c r="I185" s="1">
        <v>0</v>
      </c>
      <c r="J185" s="19">
        <v>0</v>
      </c>
    </row>
    <row r="186" spans="1:10" ht="25.5">
      <c r="A186" s="28" t="s">
        <v>427</v>
      </c>
      <c r="B186" s="157" t="s">
        <v>5</v>
      </c>
      <c r="C186" s="141" t="s">
        <v>25</v>
      </c>
      <c r="D186" s="176">
        <v>93000</v>
      </c>
      <c r="E186" s="165">
        <f t="shared" si="21"/>
        <v>93000</v>
      </c>
      <c r="F186" s="174">
        <f t="shared" si="19"/>
        <v>93000</v>
      </c>
      <c r="G186" s="1">
        <v>0</v>
      </c>
      <c r="H186" s="1">
        <v>0</v>
      </c>
      <c r="I186" s="1">
        <v>0</v>
      </c>
      <c r="J186" s="19">
        <v>0</v>
      </c>
    </row>
    <row r="187" spans="1:10" ht="25.5">
      <c r="A187" s="28" t="s">
        <v>428</v>
      </c>
      <c r="B187" s="157" t="s">
        <v>5</v>
      </c>
      <c r="C187" s="141" t="s">
        <v>25</v>
      </c>
      <c r="D187" s="176">
        <v>21000</v>
      </c>
      <c r="E187" s="165">
        <f t="shared" si="21"/>
        <v>21000</v>
      </c>
      <c r="F187" s="174">
        <f t="shared" si="19"/>
        <v>21000</v>
      </c>
      <c r="G187" s="1">
        <v>0</v>
      </c>
      <c r="H187" s="1">
        <v>0</v>
      </c>
      <c r="I187" s="1">
        <v>0</v>
      </c>
      <c r="J187" s="19">
        <v>0</v>
      </c>
    </row>
    <row r="188" spans="1:10" ht="25.5">
      <c r="A188" s="28" t="s">
        <v>429</v>
      </c>
      <c r="B188" s="157" t="s">
        <v>5</v>
      </c>
      <c r="C188" s="141" t="s">
        <v>25</v>
      </c>
      <c r="D188" s="176">
        <v>41000</v>
      </c>
      <c r="E188" s="165">
        <f t="shared" si="21"/>
        <v>41000</v>
      </c>
      <c r="F188" s="174">
        <f t="shared" si="19"/>
        <v>41000</v>
      </c>
      <c r="G188" s="1">
        <v>0</v>
      </c>
      <c r="H188" s="1">
        <v>0</v>
      </c>
      <c r="I188" s="1">
        <v>0</v>
      </c>
      <c r="J188" s="19">
        <v>0</v>
      </c>
    </row>
    <row r="189" spans="1:10" ht="25.5">
      <c r="A189" s="28" t="s">
        <v>430</v>
      </c>
      <c r="B189" s="157" t="s">
        <v>5</v>
      </c>
      <c r="C189" s="141" t="s">
        <v>25</v>
      </c>
      <c r="D189" s="176">
        <v>7500</v>
      </c>
      <c r="E189" s="165">
        <f t="shared" si="21"/>
        <v>7500</v>
      </c>
      <c r="F189" s="174">
        <f t="shared" si="19"/>
        <v>7500</v>
      </c>
      <c r="G189" s="18">
        <v>0</v>
      </c>
      <c r="H189" s="1">
        <v>0</v>
      </c>
      <c r="I189" s="1">
        <v>0</v>
      </c>
      <c r="J189" s="19">
        <v>0</v>
      </c>
    </row>
    <row r="190" spans="1:10" ht="25.5">
      <c r="A190" s="28" t="s">
        <v>431</v>
      </c>
      <c r="B190" s="157" t="s">
        <v>5</v>
      </c>
      <c r="C190" s="141" t="s">
        <v>25</v>
      </c>
      <c r="D190" s="176">
        <v>12000</v>
      </c>
      <c r="E190" s="165">
        <f t="shared" si="21"/>
        <v>12000</v>
      </c>
      <c r="F190" s="174">
        <f t="shared" si="19"/>
        <v>12000</v>
      </c>
      <c r="G190" s="18">
        <v>0</v>
      </c>
      <c r="H190" s="1">
        <v>0</v>
      </c>
      <c r="I190" s="1">
        <v>0</v>
      </c>
      <c r="J190" s="19">
        <v>0</v>
      </c>
    </row>
    <row r="191" spans="1:10" ht="25.5">
      <c r="A191" s="28" t="s">
        <v>432</v>
      </c>
      <c r="B191" s="157" t="s">
        <v>5</v>
      </c>
      <c r="C191" s="141" t="s">
        <v>25</v>
      </c>
      <c r="D191" s="176">
        <v>85000</v>
      </c>
      <c r="E191" s="165">
        <f t="shared" si="21"/>
        <v>85000</v>
      </c>
      <c r="F191" s="174">
        <f t="shared" si="19"/>
        <v>85000</v>
      </c>
      <c r="G191" s="18">
        <v>0</v>
      </c>
      <c r="H191" s="1">
        <v>0</v>
      </c>
      <c r="I191" s="1">
        <v>0</v>
      </c>
      <c r="J191" s="19">
        <v>0</v>
      </c>
    </row>
    <row r="192" spans="1:10" ht="25.5">
      <c r="A192" s="28" t="s">
        <v>433</v>
      </c>
      <c r="B192" s="157" t="s">
        <v>5</v>
      </c>
      <c r="C192" s="141" t="s">
        <v>25</v>
      </c>
      <c r="D192" s="176">
        <v>26000</v>
      </c>
      <c r="E192" s="165">
        <f t="shared" si="21"/>
        <v>26000</v>
      </c>
      <c r="F192" s="174">
        <f t="shared" si="19"/>
        <v>26000</v>
      </c>
      <c r="G192" s="18">
        <v>0</v>
      </c>
      <c r="H192" s="1">
        <v>0</v>
      </c>
      <c r="I192" s="1">
        <v>0</v>
      </c>
      <c r="J192" s="19">
        <v>0</v>
      </c>
    </row>
    <row r="193" spans="1:10" ht="25.5">
      <c r="A193" s="28" t="s">
        <v>434</v>
      </c>
      <c r="B193" s="157" t="s">
        <v>5</v>
      </c>
      <c r="C193" s="141" t="s">
        <v>25</v>
      </c>
      <c r="D193" s="176">
        <v>8000</v>
      </c>
      <c r="E193" s="165">
        <f t="shared" si="21"/>
        <v>8000</v>
      </c>
      <c r="F193" s="174">
        <f t="shared" si="19"/>
        <v>8000</v>
      </c>
      <c r="G193" s="18">
        <v>0</v>
      </c>
      <c r="H193" s="1">
        <v>0</v>
      </c>
      <c r="I193" s="1">
        <v>0</v>
      </c>
      <c r="J193" s="19">
        <v>0</v>
      </c>
    </row>
    <row r="194" spans="1:10" ht="25.5">
      <c r="A194" s="28" t="s">
        <v>435</v>
      </c>
      <c r="B194" s="157" t="s">
        <v>5</v>
      </c>
      <c r="C194" s="141" t="s">
        <v>25</v>
      </c>
      <c r="D194" s="176">
        <v>32000</v>
      </c>
      <c r="E194" s="165">
        <f t="shared" si="21"/>
        <v>32000</v>
      </c>
      <c r="F194" s="174">
        <f t="shared" si="19"/>
        <v>32000</v>
      </c>
      <c r="G194" s="18">
        <v>0</v>
      </c>
      <c r="H194" s="1">
        <v>0</v>
      </c>
      <c r="I194" s="1">
        <v>0</v>
      </c>
      <c r="J194" s="19">
        <v>0</v>
      </c>
    </row>
    <row r="195" spans="1:10" ht="14.25">
      <c r="A195" s="28" t="s">
        <v>436</v>
      </c>
      <c r="B195" s="157" t="s">
        <v>5</v>
      </c>
      <c r="C195" s="141" t="s">
        <v>25</v>
      </c>
      <c r="D195" s="176">
        <v>8000</v>
      </c>
      <c r="E195" s="165">
        <f t="shared" si="21"/>
        <v>8000</v>
      </c>
      <c r="F195" s="174">
        <f t="shared" si="19"/>
        <v>8000</v>
      </c>
      <c r="G195" s="18">
        <v>0</v>
      </c>
      <c r="H195" s="1">
        <v>0</v>
      </c>
      <c r="I195" s="1">
        <v>0</v>
      </c>
      <c r="J195" s="19">
        <v>0</v>
      </c>
    </row>
    <row r="196" spans="1:10" ht="25.5">
      <c r="A196" s="28" t="s">
        <v>231</v>
      </c>
      <c r="B196" s="157" t="s">
        <v>5</v>
      </c>
      <c r="C196" s="141" t="s">
        <v>25</v>
      </c>
      <c r="D196" s="176">
        <v>10000</v>
      </c>
      <c r="E196" s="165">
        <f t="shared" si="21"/>
        <v>10000</v>
      </c>
      <c r="F196" s="174">
        <f t="shared" si="19"/>
        <v>10000</v>
      </c>
      <c r="G196" s="18">
        <v>0</v>
      </c>
      <c r="H196" s="1">
        <v>0</v>
      </c>
      <c r="I196" s="1">
        <v>0</v>
      </c>
      <c r="J196" s="19">
        <v>0</v>
      </c>
    </row>
    <row r="197" spans="1:10" ht="25.5">
      <c r="A197" s="28" t="s">
        <v>437</v>
      </c>
      <c r="B197" s="157" t="s">
        <v>5</v>
      </c>
      <c r="C197" s="141" t="s">
        <v>25</v>
      </c>
      <c r="D197" s="176">
        <v>143000</v>
      </c>
      <c r="E197" s="165">
        <f t="shared" si="21"/>
        <v>143000</v>
      </c>
      <c r="F197" s="174">
        <f t="shared" si="19"/>
        <v>143000</v>
      </c>
      <c r="G197" s="18">
        <v>0</v>
      </c>
      <c r="H197" s="1">
        <v>0</v>
      </c>
      <c r="I197" s="1">
        <v>0</v>
      </c>
      <c r="J197" s="19">
        <v>0</v>
      </c>
    </row>
    <row r="198" spans="1:10" ht="25.5">
      <c r="A198" s="28" t="s">
        <v>238</v>
      </c>
      <c r="B198" s="157" t="s">
        <v>5</v>
      </c>
      <c r="C198" s="141" t="s">
        <v>25</v>
      </c>
      <c r="D198" s="176">
        <v>2000</v>
      </c>
      <c r="E198" s="165">
        <f t="shared" si="21"/>
        <v>2000</v>
      </c>
      <c r="F198" s="174">
        <f t="shared" si="19"/>
        <v>2000</v>
      </c>
      <c r="G198" s="18">
        <v>0</v>
      </c>
      <c r="H198" s="1">
        <v>0</v>
      </c>
      <c r="I198" s="1">
        <v>0</v>
      </c>
      <c r="J198" s="19">
        <v>0</v>
      </c>
    </row>
    <row r="199" spans="1:10" ht="14.25">
      <c r="A199" s="28" t="s">
        <v>400</v>
      </c>
      <c r="B199" s="157" t="s">
        <v>5</v>
      </c>
      <c r="C199" s="141" t="s">
        <v>25</v>
      </c>
      <c r="D199" s="176">
        <v>0</v>
      </c>
      <c r="E199" s="165">
        <f t="shared" si="21"/>
        <v>0</v>
      </c>
      <c r="F199" s="174">
        <f t="shared" si="19"/>
        <v>305000</v>
      </c>
      <c r="G199" s="18">
        <v>305000</v>
      </c>
      <c r="H199" s="1">
        <v>0</v>
      </c>
      <c r="I199" s="1">
        <v>0</v>
      </c>
      <c r="J199" s="19">
        <v>0</v>
      </c>
    </row>
    <row r="200" spans="1:10" ht="25.5">
      <c r="A200" s="373" t="s">
        <v>403</v>
      </c>
      <c r="B200" s="306" t="s">
        <v>5</v>
      </c>
      <c r="C200" s="221" t="s">
        <v>25</v>
      </c>
      <c r="D200" s="400">
        <v>1000</v>
      </c>
      <c r="E200" s="276">
        <f t="shared" si="21"/>
        <v>1000</v>
      </c>
      <c r="F200" s="307">
        <f t="shared" si="19"/>
        <v>21000</v>
      </c>
      <c r="G200" s="308">
        <v>20000</v>
      </c>
      <c r="H200" s="222">
        <v>0</v>
      </c>
      <c r="I200" s="222">
        <v>0</v>
      </c>
      <c r="J200" s="223">
        <v>0</v>
      </c>
    </row>
    <row r="201" spans="1:10" ht="25.5">
      <c r="A201" s="28" t="s">
        <v>407</v>
      </c>
      <c r="B201" s="157" t="s">
        <v>5</v>
      </c>
      <c r="C201" s="141" t="s">
        <v>25</v>
      </c>
      <c r="D201" s="176">
        <v>0</v>
      </c>
      <c r="E201" s="165">
        <f t="shared" si="21"/>
        <v>0</v>
      </c>
      <c r="F201" s="174">
        <f t="shared" si="19"/>
        <v>3600</v>
      </c>
      <c r="G201" s="18">
        <v>3600</v>
      </c>
      <c r="H201" s="1">
        <v>0</v>
      </c>
      <c r="I201" s="1">
        <v>0</v>
      </c>
      <c r="J201" s="19">
        <v>0</v>
      </c>
    </row>
    <row r="202" spans="1:10" ht="14.25">
      <c r="A202" s="28" t="s">
        <v>401</v>
      </c>
      <c r="B202" s="157" t="s">
        <v>5</v>
      </c>
      <c r="C202" s="141" t="s">
        <v>25</v>
      </c>
      <c r="D202" s="176">
        <v>0</v>
      </c>
      <c r="E202" s="165">
        <f t="shared" si="21"/>
        <v>0</v>
      </c>
      <c r="F202" s="174">
        <f t="shared" si="19"/>
        <v>350000</v>
      </c>
      <c r="G202" s="18">
        <v>350000</v>
      </c>
      <c r="H202" s="1"/>
      <c r="I202" s="1"/>
      <c r="J202" s="19"/>
    </row>
    <row r="203" spans="1:10" ht="14.25">
      <c r="A203" s="373" t="s">
        <v>404</v>
      </c>
      <c r="B203" s="306" t="s">
        <v>5</v>
      </c>
      <c r="C203" s="221" t="s">
        <v>25</v>
      </c>
      <c r="D203" s="400">
        <v>1000</v>
      </c>
      <c r="E203" s="276">
        <f t="shared" si="21"/>
        <v>1000</v>
      </c>
      <c r="F203" s="307">
        <f t="shared" si="19"/>
        <v>24000</v>
      </c>
      <c r="G203" s="308">
        <v>23000</v>
      </c>
      <c r="H203" s="222">
        <v>0</v>
      </c>
      <c r="I203" s="222">
        <v>0</v>
      </c>
      <c r="J203" s="223">
        <v>0</v>
      </c>
    </row>
    <row r="204" spans="1:10" ht="25.5">
      <c r="A204" s="28" t="s">
        <v>408</v>
      </c>
      <c r="B204" s="157" t="s">
        <v>5</v>
      </c>
      <c r="C204" s="141" t="s">
        <v>25</v>
      </c>
      <c r="D204" s="176">
        <v>0</v>
      </c>
      <c r="E204" s="165">
        <f t="shared" si="21"/>
        <v>0</v>
      </c>
      <c r="F204" s="174">
        <f t="shared" si="19"/>
        <v>4100</v>
      </c>
      <c r="G204" s="18">
        <v>4100</v>
      </c>
      <c r="H204" s="1"/>
      <c r="I204" s="1"/>
      <c r="J204" s="19"/>
    </row>
    <row r="205" spans="1:10" ht="25.5">
      <c r="A205" s="28" t="s">
        <v>409</v>
      </c>
      <c r="B205" s="157" t="s">
        <v>5</v>
      </c>
      <c r="C205" s="141" t="s">
        <v>25</v>
      </c>
      <c r="D205" s="176">
        <v>0</v>
      </c>
      <c r="E205" s="165">
        <f t="shared" si="21"/>
        <v>0</v>
      </c>
      <c r="F205" s="174">
        <f t="shared" si="19"/>
        <v>156000</v>
      </c>
      <c r="G205" s="18">
        <v>156000</v>
      </c>
      <c r="H205" s="1"/>
      <c r="I205" s="1"/>
      <c r="J205" s="19"/>
    </row>
    <row r="206" spans="1:10" ht="25.5">
      <c r="A206" s="373" t="s">
        <v>405</v>
      </c>
      <c r="B206" s="306" t="s">
        <v>5</v>
      </c>
      <c r="C206" s="221" t="s">
        <v>25</v>
      </c>
      <c r="D206" s="400">
        <v>1000</v>
      </c>
      <c r="E206" s="276">
        <f t="shared" si="21"/>
        <v>1000</v>
      </c>
      <c r="F206" s="307">
        <f t="shared" si="19"/>
        <v>11000</v>
      </c>
      <c r="G206" s="308">
        <v>10000</v>
      </c>
      <c r="H206" s="222">
        <v>0</v>
      </c>
      <c r="I206" s="222">
        <v>0</v>
      </c>
      <c r="J206" s="223">
        <v>0</v>
      </c>
    </row>
    <row r="207" spans="1:10" ht="38.25">
      <c r="A207" s="28" t="s">
        <v>410</v>
      </c>
      <c r="B207" s="157" t="s">
        <v>5</v>
      </c>
      <c r="C207" s="141" t="s">
        <v>25</v>
      </c>
      <c r="D207" s="176">
        <v>0</v>
      </c>
      <c r="E207" s="165">
        <f t="shared" si="21"/>
        <v>0</v>
      </c>
      <c r="F207" s="174">
        <f t="shared" si="19"/>
        <v>5000</v>
      </c>
      <c r="G207" s="18">
        <v>5000</v>
      </c>
      <c r="H207" s="1"/>
      <c r="I207" s="1"/>
      <c r="J207" s="19"/>
    </row>
    <row r="208" spans="1:10" ht="14.25">
      <c r="A208" s="28" t="s">
        <v>402</v>
      </c>
      <c r="B208" s="157" t="s">
        <v>5</v>
      </c>
      <c r="C208" s="141" t="s">
        <v>25</v>
      </c>
      <c r="D208" s="176">
        <v>0</v>
      </c>
      <c r="E208" s="165">
        <f t="shared" si="21"/>
        <v>0</v>
      </c>
      <c r="F208" s="174">
        <f t="shared" si="19"/>
        <v>270000</v>
      </c>
      <c r="G208" s="18">
        <v>270000</v>
      </c>
      <c r="H208" s="1"/>
      <c r="I208" s="1"/>
      <c r="J208" s="19"/>
    </row>
    <row r="209" spans="1:10" ht="14.25">
      <c r="A209" s="28" t="s">
        <v>406</v>
      </c>
      <c r="B209" s="157" t="s">
        <v>5</v>
      </c>
      <c r="C209" s="141" t="s">
        <v>25</v>
      </c>
      <c r="D209" s="176">
        <v>18000</v>
      </c>
      <c r="E209" s="165">
        <f t="shared" si="21"/>
        <v>18000</v>
      </c>
      <c r="F209" s="174">
        <f t="shared" si="19"/>
        <v>18000</v>
      </c>
      <c r="G209" s="18">
        <v>0</v>
      </c>
      <c r="H209" s="1">
        <v>0</v>
      </c>
      <c r="I209" s="1">
        <v>0</v>
      </c>
      <c r="J209" s="19">
        <v>0</v>
      </c>
    </row>
    <row r="210" spans="1:10" ht="25.5">
      <c r="A210" s="28" t="s">
        <v>411</v>
      </c>
      <c r="B210" s="157" t="s">
        <v>5</v>
      </c>
      <c r="C210" s="141" t="s">
        <v>25</v>
      </c>
      <c r="D210" s="176">
        <v>0</v>
      </c>
      <c r="E210" s="165">
        <f t="shared" si="21"/>
        <v>0</v>
      </c>
      <c r="F210" s="174">
        <f t="shared" si="19"/>
        <v>3200</v>
      </c>
      <c r="G210" s="18">
        <v>3200</v>
      </c>
      <c r="H210" s="1"/>
      <c r="I210" s="1"/>
      <c r="J210" s="19"/>
    </row>
    <row r="211" spans="1:10" ht="14.25">
      <c r="A211" s="162" t="s">
        <v>176</v>
      </c>
      <c r="B211" s="157" t="s">
        <v>5</v>
      </c>
      <c r="C211" s="141" t="s">
        <v>25</v>
      </c>
      <c r="D211" s="176">
        <v>0</v>
      </c>
      <c r="E211" s="165">
        <f t="shared" si="21"/>
        <v>0</v>
      </c>
      <c r="F211" s="174">
        <f t="shared" si="19"/>
        <v>170000</v>
      </c>
      <c r="G211" s="18">
        <v>170000</v>
      </c>
      <c r="H211" s="1"/>
      <c r="I211" s="1"/>
      <c r="J211" s="19"/>
    </row>
    <row r="212" spans="1:10" ht="14.25">
      <c r="A212" s="162" t="s">
        <v>177</v>
      </c>
      <c r="B212" s="157" t="s">
        <v>5</v>
      </c>
      <c r="C212" s="141" t="s">
        <v>25</v>
      </c>
      <c r="D212" s="176">
        <v>0</v>
      </c>
      <c r="E212" s="165">
        <f t="shared" si="21"/>
        <v>0</v>
      </c>
      <c r="F212" s="174">
        <f t="shared" si="19"/>
        <v>170000</v>
      </c>
      <c r="G212" s="18">
        <v>170000</v>
      </c>
      <c r="H212" s="1"/>
      <c r="I212" s="1"/>
      <c r="J212" s="19"/>
    </row>
    <row r="213" spans="1:10" ht="14.25">
      <c r="A213" s="162" t="s">
        <v>178</v>
      </c>
      <c r="B213" s="157" t="s">
        <v>5</v>
      </c>
      <c r="C213" s="141" t="s">
        <v>25</v>
      </c>
      <c r="D213" s="176">
        <v>0</v>
      </c>
      <c r="E213" s="165">
        <f t="shared" si="21"/>
        <v>0</v>
      </c>
      <c r="F213" s="174">
        <f t="shared" si="19"/>
        <v>170000</v>
      </c>
      <c r="G213" s="18">
        <v>170000</v>
      </c>
      <c r="H213" s="1"/>
      <c r="I213" s="1"/>
      <c r="J213" s="19"/>
    </row>
    <row r="214" spans="1:10" ht="25.5">
      <c r="A214" s="162" t="s">
        <v>179</v>
      </c>
      <c r="B214" s="157" t="s">
        <v>5</v>
      </c>
      <c r="C214" s="141" t="s">
        <v>25</v>
      </c>
      <c r="D214" s="176">
        <v>0</v>
      </c>
      <c r="E214" s="165">
        <f t="shared" si="21"/>
        <v>0</v>
      </c>
      <c r="F214" s="174">
        <f t="shared" si="19"/>
        <v>170000</v>
      </c>
      <c r="G214" s="18">
        <v>170000</v>
      </c>
      <c r="H214" s="1"/>
      <c r="I214" s="1"/>
      <c r="J214" s="19"/>
    </row>
    <row r="215" spans="1:10" ht="14.25">
      <c r="A215" s="162" t="s">
        <v>180</v>
      </c>
      <c r="B215" s="157" t="s">
        <v>5</v>
      </c>
      <c r="C215" s="141" t="s">
        <v>25</v>
      </c>
      <c r="D215" s="176">
        <v>0</v>
      </c>
      <c r="E215" s="165">
        <f t="shared" si="21"/>
        <v>0</v>
      </c>
      <c r="F215" s="174">
        <f t="shared" si="19"/>
        <v>170000</v>
      </c>
      <c r="G215" s="18">
        <v>170000</v>
      </c>
      <c r="H215" s="1"/>
      <c r="I215" s="1"/>
      <c r="J215" s="19"/>
    </row>
    <row r="216" spans="1:10" ht="81" customHeight="1">
      <c r="A216" s="224" t="s">
        <v>172</v>
      </c>
      <c r="B216" s="306" t="s">
        <v>5</v>
      </c>
      <c r="C216" s="221" t="s">
        <v>25</v>
      </c>
      <c r="D216" s="400">
        <v>1000</v>
      </c>
      <c r="E216" s="276">
        <f t="shared" si="21"/>
        <v>1000</v>
      </c>
      <c r="F216" s="307">
        <f t="shared" si="19"/>
        <v>160000</v>
      </c>
      <c r="G216" s="308">
        <v>159000</v>
      </c>
      <c r="H216" s="222">
        <v>0</v>
      </c>
      <c r="I216" s="222">
        <v>0</v>
      </c>
      <c r="J216" s="223">
        <v>0</v>
      </c>
    </row>
    <row r="217" spans="1:10" ht="81" customHeight="1">
      <c r="A217" s="401" t="s">
        <v>199</v>
      </c>
      <c r="B217" s="306" t="s">
        <v>5</v>
      </c>
      <c r="C217" s="221" t="s">
        <v>25</v>
      </c>
      <c r="D217" s="400">
        <v>1000</v>
      </c>
      <c r="E217" s="276">
        <f t="shared" si="21"/>
        <v>1000</v>
      </c>
      <c r="F217" s="307">
        <f t="shared" si="19"/>
        <v>161000</v>
      </c>
      <c r="G217" s="308">
        <v>160000</v>
      </c>
      <c r="H217" s="222">
        <v>0</v>
      </c>
      <c r="I217" s="222">
        <v>0</v>
      </c>
      <c r="J217" s="223">
        <v>0</v>
      </c>
    </row>
    <row r="218" spans="1:10" ht="25.5" customHeight="1">
      <c r="A218" s="162" t="s">
        <v>249</v>
      </c>
      <c r="B218" s="157" t="s">
        <v>5</v>
      </c>
      <c r="C218" s="141" t="s">
        <v>25</v>
      </c>
      <c r="D218" s="176">
        <v>41000</v>
      </c>
      <c r="E218" s="165">
        <f aca="true" t="shared" si="22" ref="E218:E243">D218</f>
        <v>41000</v>
      </c>
      <c r="F218" s="174">
        <f t="shared" si="19"/>
        <v>41000</v>
      </c>
      <c r="G218" s="18">
        <v>0</v>
      </c>
      <c r="H218" s="1">
        <v>0</v>
      </c>
      <c r="I218" s="1">
        <v>0</v>
      </c>
      <c r="J218" s="19">
        <v>0</v>
      </c>
    </row>
    <row r="219" spans="1:10" ht="14.25">
      <c r="A219" s="162" t="s">
        <v>190</v>
      </c>
      <c r="B219" s="157" t="s">
        <v>5</v>
      </c>
      <c r="C219" s="141" t="s">
        <v>25</v>
      </c>
      <c r="D219" s="16">
        <v>7400</v>
      </c>
      <c r="E219" s="165">
        <f t="shared" si="22"/>
        <v>7400</v>
      </c>
      <c r="F219" s="174">
        <f t="shared" si="19"/>
        <v>7400</v>
      </c>
      <c r="G219" s="18">
        <v>0</v>
      </c>
      <c r="H219" s="1">
        <v>0</v>
      </c>
      <c r="I219" s="1">
        <v>0</v>
      </c>
      <c r="J219" s="19">
        <v>0</v>
      </c>
    </row>
    <row r="220" spans="1:10" ht="25.5">
      <c r="A220" s="162" t="s">
        <v>211</v>
      </c>
      <c r="B220" s="157" t="s">
        <v>5</v>
      </c>
      <c r="C220" s="141" t="s">
        <v>25</v>
      </c>
      <c r="D220" s="16">
        <v>23000</v>
      </c>
      <c r="E220" s="165">
        <f t="shared" si="22"/>
        <v>23000</v>
      </c>
      <c r="F220" s="174">
        <f t="shared" si="19"/>
        <v>23000</v>
      </c>
      <c r="G220" s="18">
        <v>0</v>
      </c>
      <c r="H220" s="1">
        <v>0</v>
      </c>
      <c r="I220" s="1">
        <v>0</v>
      </c>
      <c r="J220" s="19">
        <v>0</v>
      </c>
    </row>
    <row r="221" spans="1:10" ht="41.25" customHeight="1">
      <c r="A221" s="162" t="s">
        <v>189</v>
      </c>
      <c r="B221" s="157" t="s">
        <v>5</v>
      </c>
      <c r="C221" s="141" t="s">
        <v>25</v>
      </c>
      <c r="D221" s="16">
        <v>21000</v>
      </c>
      <c r="E221" s="165">
        <f t="shared" si="22"/>
        <v>21000</v>
      </c>
      <c r="F221" s="174">
        <f t="shared" si="19"/>
        <v>21000</v>
      </c>
      <c r="G221" s="18">
        <v>0</v>
      </c>
      <c r="H221" s="1">
        <v>0</v>
      </c>
      <c r="I221" s="1">
        <v>0</v>
      </c>
      <c r="J221" s="19">
        <v>0</v>
      </c>
    </row>
    <row r="222" spans="1:10" ht="25.5">
      <c r="A222" s="162" t="s">
        <v>203</v>
      </c>
      <c r="B222" s="157" t="s">
        <v>5</v>
      </c>
      <c r="C222" s="141" t="s">
        <v>25</v>
      </c>
      <c r="D222" s="16">
        <v>1000</v>
      </c>
      <c r="E222" s="165">
        <f t="shared" si="22"/>
        <v>1000</v>
      </c>
      <c r="F222" s="174">
        <f t="shared" si="19"/>
        <v>60000</v>
      </c>
      <c r="G222" s="18">
        <v>59000</v>
      </c>
      <c r="H222" s="1">
        <v>0</v>
      </c>
      <c r="I222" s="1">
        <v>0</v>
      </c>
      <c r="J222" s="19">
        <v>0</v>
      </c>
    </row>
    <row r="223" spans="1:10" ht="14.25">
      <c r="A223" s="162" t="s">
        <v>186</v>
      </c>
      <c r="B223" s="157" t="s">
        <v>5</v>
      </c>
      <c r="C223" s="141" t="s">
        <v>25</v>
      </c>
      <c r="D223" s="16">
        <v>109000</v>
      </c>
      <c r="E223" s="165">
        <f t="shared" si="22"/>
        <v>109000</v>
      </c>
      <c r="F223" s="174">
        <f t="shared" si="19"/>
        <v>109000</v>
      </c>
      <c r="G223" s="18">
        <v>0</v>
      </c>
      <c r="H223" s="1">
        <v>0</v>
      </c>
      <c r="I223" s="1">
        <v>0</v>
      </c>
      <c r="J223" s="19">
        <v>0</v>
      </c>
    </row>
    <row r="224" spans="1:10" ht="25.5">
      <c r="A224" s="162" t="s">
        <v>187</v>
      </c>
      <c r="B224" s="157" t="s">
        <v>5</v>
      </c>
      <c r="C224" s="141" t="s">
        <v>25</v>
      </c>
      <c r="D224" s="16">
        <v>3500</v>
      </c>
      <c r="E224" s="165">
        <f t="shared" si="22"/>
        <v>3500</v>
      </c>
      <c r="F224" s="174">
        <f>D224+G224+H224+I224+J224</f>
        <v>3500</v>
      </c>
      <c r="G224" s="18">
        <v>0</v>
      </c>
      <c r="H224" s="1">
        <v>0</v>
      </c>
      <c r="I224" s="1">
        <v>0</v>
      </c>
      <c r="J224" s="19">
        <v>0</v>
      </c>
    </row>
    <row r="225" spans="1:10" ht="25.5">
      <c r="A225" s="162" t="s">
        <v>153</v>
      </c>
      <c r="B225" s="157" t="s">
        <v>5</v>
      </c>
      <c r="C225" s="141" t="s">
        <v>25</v>
      </c>
      <c r="D225" s="16">
        <v>7362000</v>
      </c>
      <c r="E225" s="165">
        <f t="shared" si="22"/>
        <v>7362000</v>
      </c>
      <c r="F225" s="174">
        <f t="shared" si="19"/>
        <v>7362000</v>
      </c>
      <c r="G225" s="18">
        <v>0</v>
      </c>
      <c r="H225" s="1">
        <v>0</v>
      </c>
      <c r="I225" s="1">
        <v>0</v>
      </c>
      <c r="J225" s="19">
        <v>0</v>
      </c>
    </row>
    <row r="226" spans="1:10" ht="25.5">
      <c r="A226" s="224" t="s">
        <v>212</v>
      </c>
      <c r="B226" s="306" t="s">
        <v>5</v>
      </c>
      <c r="C226" s="221" t="s">
        <v>25</v>
      </c>
      <c r="D226" s="315">
        <v>720000</v>
      </c>
      <c r="E226" s="276">
        <f t="shared" si="22"/>
        <v>720000</v>
      </c>
      <c r="F226" s="307">
        <f t="shared" si="19"/>
        <v>1143000</v>
      </c>
      <c r="G226" s="308">
        <v>423000</v>
      </c>
      <c r="H226" s="222">
        <v>0</v>
      </c>
      <c r="I226" s="222">
        <v>0</v>
      </c>
      <c r="J226" s="223">
        <v>0</v>
      </c>
    </row>
    <row r="227" spans="1:10" ht="38.25">
      <c r="A227" s="177" t="s">
        <v>213</v>
      </c>
      <c r="B227" s="157" t="s">
        <v>5</v>
      </c>
      <c r="C227" s="141" t="s">
        <v>25</v>
      </c>
      <c r="D227" s="16">
        <v>28000</v>
      </c>
      <c r="E227" s="165">
        <f t="shared" si="22"/>
        <v>28000</v>
      </c>
      <c r="F227" s="174">
        <f t="shared" si="19"/>
        <v>28000</v>
      </c>
      <c r="G227" s="18">
        <v>0</v>
      </c>
      <c r="H227" s="1">
        <v>0</v>
      </c>
      <c r="I227" s="1">
        <v>0</v>
      </c>
      <c r="J227" s="19">
        <v>0</v>
      </c>
    </row>
    <row r="228" spans="1:10" ht="37.5" customHeight="1">
      <c r="A228" s="224" t="s">
        <v>188</v>
      </c>
      <c r="B228" s="306" t="s">
        <v>5</v>
      </c>
      <c r="C228" s="221" t="s">
        <v>25</v>
      </c>
      <c r="D228" s="315">
        <v>274000</v>
      </c>
      <c r="E228" s="276">
        <f t="shared" si="22"/>
        <v>274000</v>
      </c>
      <c r="F228" s="307">
        <f t="shared" si="19"/>
        <v>279000</v>
      </c>
      <c r="G228" s="308">
        <v>5000</v>
      </c>
      <c r="H228" s="222">
        <v>0</v>
      </c>
      <c r="I228" s="222">
        <v>0</v>
      </c>
      <c r="J228" s="223">
        <v>0</v>
      </c>
    </row>
    <row r="229" spans="1:10" ht="38.25">
      <c r="A229" s="162" t="s">
        <v>207</v>
      </c>
      <c r="B229" s="157" t="s">
        <v>5</v>
      </c>
      <c r="C229" s="141" t="s">
        <v>25</v>
      </c>
      <c r="D229" s="16">
        <v>8300</v>
      </c>
      <c r="E229" s="165">
        <f t="shared" si="22"/>
        <v>8300</v>
      </c>
      <c r="F229" s="174">
        <f t="shared" si="19"/>
        <v>8300</v>
      </c>
      <c r="G229" s="18">
        <v>0</v>
      </c>
      <c r="H229" s="1">
        <v>0</v>
      </c>
      <c r="I229" s="1">
        <v>0</v>
      </c>
      <c r="J229" s="19">
        <v>0</v>
      </c>
    </row>
    <row r="230" spans="1:10" ht="38.25">
      <c r="A230" s="162" t="s">
        <v>154</v>
      </c>
      <c r="B230" s="157" t="s">
        <v>5</v>
      </c>
      <c r="C230" s="141" t="s">
        <v>25</v>
      </c>
      <c r="D230" s="16">
        <v>27000</v>
      </c>
      <c r="E230" s="165">
        <f t="shared" si="22"/>
        <v>27000</v>
      </c>
      <c r="F230" s="174">
        <f t="shared" si="19"/>
        <v>27000</v>
      </c>
      <c r="G230" s="18">
        <v>0</v>
      </c>
      <c r="H230" s="1">
        <v>0</v>
      </c>
      <c r="I230" s="1">
        <v>0</v>
      </c>
      <c r="J230" s="19">
        <v>0</v>
      </c>
    </row>
    <row r="231" spans="1:10" ht="25.5">
      <c r="A231" s="162" t="s">
        <v>324</v>
      </c>
      <c r="B231" s="157" t="s">
        <v>5</v>
      </c>
      <c r="C231" s="141" t="s">
        <v>25</v>
      </c>
      <c r="D231" s="16">
        <v>120000</v>
      </c>
      <c r="E231" s="165">
        <f t="shared" si="22"/>
        <v>120000</v>
      </c>
      <c r="F231" s="174">
        <f t="shared" si="19"/>
        <v>120000</v>
      </c>
      <c r="G231" s="18">
        <v>0</v>
      </c>
      <c r="H231" s="1">
        <v>0</v>
      </c>
      <c r="I231" s="1">
        <v>0</v>
      </c>
      <c r="J231" s="19">
        <v>0</v>
      </c>
    </row>
    <row r="232" spans="1:10" ht="25.5">
      <c r="A232" s="162" t="s">
        <v>206</v>
      </c>
      <c r="B232" s="157" t="s">
        <v>5</v>
      </c>
      <c r="C232" s="141" t="s">
        <v>25</v>
      </c>
      <c r="D232" s="16">
        <v>1000</v>
      </c>
      <c r="E232" s="165">
        <f t="shared" si="22"/>
        <v>1000</v>
      </c>
      <c r="F232" s="174">
        <f>D232+G232+H232+I232+J232</f>
        <v>1301000</v>
      </c>
      <c r="G232" s="18">
        <v>1300000</v>
      </c>
      <c r="H232" s="1">
        <v>0</v>
      </c>
      <c r="I232" s="1">
        <v>0</v>
      </c>
      <c r="J232" s="19">
        <v>0</v>
      </c>
    </row>
    <row r="233" spans="1:10" ht="28.5" customHeight="1">
      <c r="A233" s="162" t="s">
        <v>204</v>
      </c>
      <c r="B233" s="157" t="s">
        <v>5</v>
      </c>
      <c r="C233" s="141" t="s">
        <v>25</v>
      </c>
      <c r="D233" s="16">
        <v>0</v>
      </c>
      <c r="E233" s="165">
        <f t="shared" si="22"/>
        <v>0</v>
      </c>
      <c r="F233" s="174">
        <f t="shared" si="19"/>
        <v>12000</v>
      </c>
      <c r="G233" s="18">
        <v>12000</v>
      </c>
      <c r="H233" s="1">
        <v>0</v>
      </c>
      <c r="I233" s="1">
        <v>0</v>
      </c>
      <c r="J233" s="19">
        <v>0</v>
      </c>
    </row>
    <row r="234" spans="1:10" ht="38.25">
      <c r="A234" s="162" t="s">
        <v>205</v>
      </c>
      <c r="B234" s="157" t="s">
        <v>5</v>
      </c>
      <c r="C234" s="141" t="s">
        <v>25</v>
      </c>
      <c r="D234" s="16">
        <v>0</v>
      </c>
      <c r="E234" s="165">
        <f t="shared" si="22"/>
        <v>0</v>
      </c>
      <c r="F234" s="174">
        <f t="shared" si="19"/>
        <v>11000</v>
      </c>
      <c r="G234" s="18">
        <v>11000</v>
      </c>
      <c r="H234" s="1">
        <v>0</v>
      </c>
      <c r="I234" s="1">
        <v>0</v>
      </c>
      <c r="J234" s="19">
        <v>0</v>
      </c>
    </row>
    <row r="235" spans="1:10" ht="25.5" customHeight="1">
      <c r="A235" s="224" t="s">
        <v>521</v>
      </c>
      <c r="B235" s="306" t="s">
        <v>5</v>
      </c>
      <c r="C235" s="221" t="s">
        <v>25</v>
      </c>
      <c r="D235" s="315">
        <v>3000000</v>
      </c>
      <c r="E235" s="276">
        <f t="shared" si="22"/>
        <v>3000000</v>
      </c>
      <c r="F235" s="307">
        <f t="shared" si="19"/>
        <v>5740000</v>
      </c>
      <c r="G235" s="308">
        <f>5740000-3000000</f>
        <v>2740000</v>
      </c>
      <c r="H235" s="222">
        <v>0</v>
      </c>
      <c r="I235" s="222">
        <v>0</v>
      </c>
      <c r="J235" s="223">
        <v>0</v>
      </c>
    </row>
    <row r="236" spans="1:10" ht="36.75" customHeight="1">
      <c r="A236" s="162" t="s">
        <v>522</v>
      </c>
      <c r="B236" s="157" t="s">
        <v>5</v>
      </c>
      <c r="C236" s="141" t="s">
        <v>25</v>
      </c>
      <c r="D236" s="16">
        <v>0</v>
      </c>
      <c r="E236" s="165">
        <f t="shared" si="22"/>
        <v>0</v>
      </c>
      <c r="F236" s="174">
        <f t="shared" si="19"/>
        <v>60000</v>
      </c>
      <c r="G236" s="18">
        <v>60000</v>
      </c>
      <c r="H236" s="1">
        <v>0</v>
      </c>
      <c r="I236" s="1">
        <v>0</v>
      </c>
      <c r="J236" s="19">
        <v>0</v>
      </c>
    </row>
    <row r="237" spans="1:10" ht="38.25" customHeight="1">
      <c r="A237" s="162" t="s">
        <v>523</v>
      </c>
      <c r="B237" s="157" t="s">
        <v>5</v>
      </c>
      <c r="C237" s="141" t="s">
        <v>25</v>
      </c>
      <c r="D237" s="16">
        <v>0</v>
      </c>
      <c r="E237" s="165">
        <f t="shared" si="22"/>
        <v>0</v>
      </c>
      <c r="F237" s="174">
        <f t="shared" si="19"/>
        <v>60500</v>
      </c>
      <c r="G237" s="18">
        <v>60500</v>
      </c>
      <c r="H237" s="1">
        <v>0</v>
      </c>
      <c r="I237" s="1">
        <v>0</v>
      </c>
      <c r="J237" s="19">
        <v>0</v>
      </c>
    </row>
    <row r="238" spans="1:10" ht="25.5" customHeight="1">
      <c r="A238" s="162" t="s">
        <v>255</v>
      </c>
      <c r="B238" s="157" t="s">
        <v>5</v>
      </c>
      <c r="C238" s="141" t="s">
        <v>25</v>
      </c>
      <c r="D238" s="16">
        <v>1000</v>
      </c>
      <c r="E238" s="165">
        <f t="shared" si="22"/>
        <v>1000</v>
      </c>
      <c r="F238" s="174">
        <f t="shared" si="19"/>
        <v>631000</v>
      </c>
      <c r="G238" s="18">
        <v>630000</v>
      </c>
      <c r="H238" s="1">
        <v>0</v>
      </c>
      <c r="I238" s="1">
        <v>0</v>
      </c>
      <c r="J238" s="19">
        <v>0</v>
      </c>
    </row>
    <row r="239" spans="1:10" ht="25.5" customHeight="1">
      <c r="A239" s="162" t="s">
        <v>254</v>
      </c>
      <c r="B239" s="157" t="s">
        <v>5</v>
      </c>
      <c r="C239" s="141" t="s">
        <v>25</v>
      </c>
      <c r="D239" s="16">
        <v>0</v>
      </c>
      <c r="E239" s="165">
        <f t="shared" si="22"/>
        <v>0</v>
      </c>
      <c r="F239" s="174">
        <f t="shared" si="19"/>
        <v>19441000</v>
      </c>
      <c r="G239" s="18">
        <v>19441000</v>
      </c>
      <c r="H239" s="1">
        <v>0</v>
      </c>
      <c r="I239" s="1">
        <v>0</v>
      </c>
      <c r="J239" s="19">
        <v>0</v>
      </c>
    </row>
    <row r="240" spans="1:10" ht="25.5" customHeight="1">
      <c r="A240" s="162" t="s">
        <v>257</v>
      </c>
      <c r="B240" s="157" t="s">
        <v>5</v>
      </c>
      <c r="C240" s="141" t="s">
        <v>25</v>
      </c>
      <c r="D240" s="16">
        <v>0</v>
      </c>
      <c r="E240" s="165">
        <f t="shared" si="22"/>
        <v>0</v>
      </c>
      <c r="F240" s="174">
        <f t="shared" si="19"/>
        <v>475000</v>
      </c>
      <c r="G240" s="18">
        <v>475000</v>
      </c>
      <c r="H240" s="1">
        <v>0</v>
      </c>
      <c r="I240" s="1">
        <v>0</v>
      </c>
      <c r="J240" s="19">
        <v>0</v>
      </c>
    </row>
    <row r="241" spans="1:10" ht="25.5" customHeight="1">
      <c r="A241" s="162" t="s">
        <v>256</v>
      </c>
      <c r="B241" s="157" t="s">
        <v>5</v>
      </c>
      <c r="C241" s="141" t="s">
        <v>25</v>
      </c>
      <c r="D241" s="16">
        <v>0</v>
      </c>
      <c r="E241" s="165">
        <f t="shared" si="22"/>
        <v>0</v>
      </c>
      <c r="F241" s="174">
        <f t="shared" si="19"/>
        <v>367000</v>
      </c>
      <c r="G241" s="18">
        <v>367000</v>
      </c>
      <c r="H241" s="1">
        <v>0</v>
      </c>
      <c r="I241" s="1">
        <v>0</v>
      </c>
      <c r="J241" s="19">
        <v>0</v>
      </c>
    </row>
    <row r="242" spans="1:10" ht="14.25" customHeight="1">
      <c r="A242" s="162" t="s">
        <v>233</v>
      </c>
      <c r="B242" s="157" t="s">
        <v>5</v>
      </c>
      <c r="C242" s="141" t="s">
        <v>25</v>
      </c>
      <c r="D242" s="16">
        <v>976000</v>
      </c>
      <c r="E242" s="165">
        <f t="shared" si="22"/>
        <v>976000</v>
      </c>
      <c r="F242" s="174">
        <f t="shared" si="19"/>
        <v>976000</v>
      </c>
      <c r="G242" s="18">
        <v>0</v>
      </c>
      <c r="H242" s="1">
        <v>0</v>
      </c>
      <c r="I242" s="1">
        <v>0</v>
      </c>
      <c r="J242" s="19">
        <v>0</v>
      </c>
    </row>
    <row r="243" spans="1:10" ht="14.25">
      <c r="A243" s="178" t="s">
        <v>275</v>
      </c>
      <c r="B243" s="157" t="s">
        <v>5</v>
      </c>
      <c r="C243" s="141" t="s">
        <v>25</v>
      </c>
      <c r="D243" s="179">
        <v>1000</v>
      </c>
      <c r="E243" s="165">
        <f t="shared" si="22"/>
        <v>1000</v>
      </c>
      <c r="F243" s="174">
        <f t="shared" si="19"/>
        <v>793100</v>
      </c>
      <c r="G243" s="180">
        <v>792100</v>
      </c>
      <c r="H243" s="181">
        <v>0</v>
      </c>
      <c r="I243" s="181">
        <v>0</v>
      </c>
      <c r="J243" s="182">
        <v>0</v>
      </c>
    </row>
    <row r="244" spans="1:10" ht="25.5">
      <c r="A244" s="178" t="s">
        <v>265</v>
      </c>
      <c r="B244" s="183" t="s">
        <v>5</v>
      </c>
      <c r="C244" s="184" t="s">
        <v>25</v>
      </c>
      <c r="D244" s="179">
        <v>0</v>
      </c>
      <c r="E244" s="165">
        <f aca="true" t="shared" si="23" ref="E244:E273">D244</f>
        <v>0</v>
      </c>
      <c r="F244" s="17">
        <f aca="true" t="shared" si="24" ref="F244:F273">D244+G244+H244+I244+J244</f>
        <v>81999</v>
      </c>
      <c r="G244" s="180">
        <v>81999</v>
      </c>
      <c r="H244" s="181">
        <v>0</v>
      </c>
      <c r="I244" s="181">
        <v>0</v>
      </c>
      <c r="J244" s="182">
        <v>0</v>
      </c>
    </row>
    <row r="245" spans="1:10" ht="14.25">
      <c r="A245" s="372" t="s">
        <v>114</v>
      </c>
      <c r="B245" s="363" t="s">
        <v>5</v>
      </c>
      <c r="C245" s="364" t="s">
        <v>25</v>
      </c>
      <c r="D245" s="366">
        <v>30362843</v>
      </c>
      <c r="E245" s="315">
        <f t="shared" si="23"/>
        <v>30362843</v>
      </c>
      <c r="F245" s="367">
        <f t="shared" si="24"/>
        <v>30362843</v>
      </c>
      <c r="G245" s="368">
        <v>0</v>
      </c>
      <c r="H245" s="365">
        <v>0</v>
      </c>
      <c r="I245" s="365">
        <v>0</v>
      </c>
      <c r="J245" s="369">
        <v>0</v>
      </c>
    </row>
    <row r="246" spans="1:10" ht="38.25">
      <c r="A246" s="178" t="s">
        <v>490</v>
      </c>
      <c r="B246" s="183" t="s">
        <v>5</v>
      </c>
      <c r="C246" s="184" t="s">
        <v>25</v>
      </c>
      <c r="D246" s="179">
        <v>16500</v>
      </c>
      <c r="E246" s="285">
        <f t="shared" si="23"/>
        <v>16500</v>
      </c>
      <c r="F246" s="185">
        <f t="shared" si="24"/>
        <v>16500</v>
      </c>
      <c r="G246" s="180">
        <v>0</v>
      </c>
      <c r="H246" s="181">
        <v>0</v>
      </c>
      <c r="I246" s="181">
        <v>0</v>
      </c>
      <c r="J246" s="182">
        <v>0</v>
      </c>
    </row>
    <row r="247" spans="1:10" ht="25.5">
      <c r="A247" s="178" t="s">
        <v>265</v>
      </c>
      <c r="B247" s="183" t="s">
        <v>5</v>
      </c>
      <c r="C247" s="184" t="s">
        <v>25</v>
      </c>
      <c r="D247" s="179">
        <v>81999</v>
      </c>
      <c r="E247" s="16">
        <f t="shared" si="23"/>
        <v>81999</v>
      </c>
      <c r="F247" s="185">
        <f t="shared" si="24"/>
        <v>81999</v>
      </c>
      <c r="G247" s="1">
        <v>0</v>
      </c>
      <c r="H247" s="1">
        <v>0</v>
      </c>
      <c r="I247" s="1">
        <v>0</v>
      </c>
      <c r="J247" s="19">
        <v>0</v>
      </c>
    </row>
    <row r="248" spans="1:10" ht="14.25">
      <c r="A248" s="372" t="s">
        <v>443</v>
      </c>
      <c r="B248" s="363" t="s">
        <v>5</v>
      </c>
      <c r="C248" s="364" t="s">
        <v>25</v>
      </c>
      <c r="D248" s="366">
        <v>1000</v>
      </c>
      <c r="E248" s="315">
        <f t="shared" si="23"/>
        <v>1000</v>
      </c>
      <c r="F248" s="367">
        <f t="shared" si="24"/>
        <v>321300</v>
      </c>
      <c r="G248" s="368">
        <v>320300</v>
      </c>
      <c r="H248" s="365">
        <v>0</v>
      </c>
      <c r="I248" s="365">
        <v>0</v>
      </c>
      <c r="J248" s="369">
        <v>0</v>
      </c>
    </row>
    <row r="249" spans="1:10" ht="14.25">
      <c r="A249" s="178" t="s">
        <v>445</v>
      </c>
      <c r="B249" s="183" t="s">
        <v>5</v>
      </c>
      <c r="C249" s="184" t="s">
        <v>25</v>
      </c>
      <c r="D249" s="179">
        <v>150000</v>
      </c>
      <c r="E249" s="179">
        <f t="shared" si="23"/>
        <v>150000</v>
      </c>
      <c r="F249" s="185">
        <f t="shared" si="24"/>
        <v>150000</v>
      </c>
      <c r="G249" s="180">
        <v>0</v>
      </c>
      <c r="H249" s="181">
        <v>0</v>
      </c>
      <c r="I249" s="181">
        <v>0</v>
      </c>
      <c r="J249" s="182">
        <v>0</v>
      </c>
    </row>
    <row r="250" spans="1:10" ht="14.25">
      <c r="A250" s="178" t="s">
        <v>386</v>
      </c>
      <c r="B250" s="183" t="s">
        <v>5</v>
      </c>
      <c r="C250" s="184" t="s">
        <v>25</v>
      </c>
      <c r="D250" s="179">
        <v>170000</v>
      </c>
      <c r="E250" s="16">
        <f t="shared" si="23"/>
        <v>170000</v>
      </c>
      <c r="F250" s="185">
        <f t="shared" si="24"/>
        <v>170000</v>
      </c>
      <c r="G250" s="180">
        <v>0</v>
      </c>
      <c r="H250" s="181">
        <v>0</v>
      </c>
      <c r="I250" s="181">
        <v>0</v>
      </c>
      <c r="J250" s="182">
        <v>0</v>
      </c>
    </row>
    <row r="251" spans="1:10" ht="51">
      <c r="A251" s="178" t="s">
        <v>535</v>
      </c>
      <c r="B251" s="183" t="s">
        <v>5</v>
      </c>
      <c r="C251" s="184" t="s">
        <v>25</v>
      </c>
      <c r="D251" s="339">
        <v>0</v>
      </c>
      <c r="E251" s="16">
        <f t="shared" si="23"/>
        <v>0</v>
      </c>
      <c r="F251" s="185">
        <f t="shared" si="24"/>
        <v>15470</v>
      </c>
      <c r="G251" s="180">
        <v>15470</v>
      </c>
      <c r="H251" s="181"/>
      <c r="I251" s="181"/>
      <c r="J251" s="182"/>
    </row>
    <row r="252" spans="1:10" ht="38.25">
      <c r="A252" s="155" t="s">
        <v>534</v>
      </c>
      <c r="B252" s="157" t="s">
        <v>5</v>
      </c>
      <c r="C252" s="141" t="s">
        <v>25</v>
      </c>
      <c r="D252" s="176">
        <v>145200</v>
      </c>
      <c r="E252" s="165">
        <f t="shared" si="23"/>
        <v>145200</v>
      </c>
      <c r="F252" s="174">
        <f t="shared" si="24"/>
        <v>145200</v>
      </c>
      <c r="G252" s="18">
        <v>0</v>
      </c>
      <c r="H252" s="1">
        <v>0</v>
      </c>
      <c r="I252" s="1">
        <v>0</v>
      </c>
      <c r="J252" s="19">
        <v>0</v>
      </c>
    </row>
    <row r="253" spans="1:10" ht="38.25">
      <c r="A253" s="388" t="s">
        <v>387</v>
      </c>
      <c r="B253" s="363" t="s">
        <v>5</v>
      </c>
      <c r="C253" s="364" t="s">
        <v>25</v>
      </c>
      <c r="D253" s="366">
        <v>1000</v>
      </c>
      <c r="E253" s="366">
        <f t="shared" si="23"/>
        <v>1000</v>
      </c>
      <c r="F253" s="367">
        <f t="shared" si="24"/>
        <v>6224872</v>
      </c>
      <c r="G253" s="368">
        <f>1441783+4782089</f>
        <v>6223872</v>
      </c>
      <c r="H253" s="365">
        <v>0</v>
      </c>
      <c r="I253" s="365">
        <v>0</v>
      </c>
      <c r="J253" s="369">
        <v>0</v>
      </c>
    </row>
    <row r="254" spans="1:10" ht="51">
      <c r="A254" s="247" t="s">
        <v>397</v>
      </c>
      <c r="B254" s="183" t="s">
        <v>5</v>
      </c>
      <c r="C254" s="184" t="s">
        <v>25</v>
      </c>
      <c r="D254" s="179">
        <v>0</v>
      </c>
      <c r="E254" s="179">
        <f t="shared" si="23"/>
        <v>0</v>
      </c>
      <c r="F254" s="185">
        <f t="shared" si="24"/>
        <v>15470</v>
      </c>
      <c r="G254" s="180">
        <v>15470</v>
      </c>
      <c r="H254" s="181">
        <v>0</v>
      </c>
      <c r="I254" s="181">
        <v>0</v>
      </c>
      <c r="J254" s="182">
        <v>0</v>
      </c>
    </row>
    <row r="255" spans="1:10" ht="38.25">
      <c r="A255" s="247" t="s">
        <v>396</v>
      </c>
      <c r="B255" s="183" t="s">
        <v>5</v>
      </c>
      <c r="C255" s="184" t="s">
        <v>25</v>
      </c>
      <c r="D255" s="179">
        <v>145200</v>
      </c>
      <c r="E255" s="179">
        <f t="shared" si="23"/>
        <v>145200</v>
      </c>
      <c r="F255" s="185">
        <f t="shared" si="24"/>
        <v>145200</v>
      </c>
      <c r="G255" s="180">
        <v>0</v>
      </c>
      <c r="H255" s="181">
        <v>0</v>
      </c>
      <c r="I255" s="181">
        <v>0</v>
      </c>
      <c r="J255" s="182">
        <v>0</v>
      </c>
    </row>
    <row r="256" spans="1:11" ht="14.25">
      <c r="A256" s="404" t="s">
        <v>449</v>
      </c>
      <c r="B256" s="363" t="s">
        <v>5</v>
      </c>
      <c r="C256" s="363" t="s">
        <v>25</v>
      </c>
      <c r="D256" s="405">
        <v>1000</v>
      </c>
      <c r="E256" s="366">
        <f t="shared" si="23"/>
        <v>1000</v>
      </c>
      <c r="F256" s="367">
        <f t="shared" si="24"/>
        <v>265000</v>
      </c>
      <c r="G256" s="368">
        <v>264000</v>
      </c>
      <c r="H256" s="365">
        <v>0</v>
      </c>
      <c r="I256" s="365">
        <v>0</v>
      </c>
      <c r="J256" s="369">
        <v>0</v>
      </c>
      <c r="K256" s="257"/>
    </row>
    <row r="257" spans="1:10" ht="25.5">
      <c r="A257" s="269" t="s">
        <v>418</v>
      </c>
      <c r="B257" s="183" t="s">
        <v>5</v>
      </c>
      <c r="C257" s="184" t="s">
        <v>25</v>
      </c>
      <c r="D257" s="1">
        <v>212000</v>
      </c>
      <c r="E257" s="179">
        <f t="shared" si="23"/>
        <v>212000</v>
      </c>
      <c r="F257" s="185">
        <f t="shared" si="24"/>
        <v>212000</v>
      </c>
      <c r="G257" s="180">
        <v>0</v>
      </c>
      <c r="H257" s="181">
        <v>0</v>
      </c>
      <c r="I257" s="181">
        <v>0</v>
      </c>
      <c r="J257" s="182">
        <v>0</v>
      </c>
    </row>
    <row r="258" spans="1:10" ht="25.5">
      <c r="A258" s="362" t="s">
        <v>457</v>
      </c>
      <c r="B258" s="363" t="s">
        <v>5</v>
      </c>
      <c r="C258" s="364" t="s">
        <v>25</v>
      </c>
      <c r="D258" s="365">
        <v>310000</v>
      </c>
      <c r="E258" s="366">
        <f t="shared" si="23"/>
        <v>310000</v>
      </c>
      <c r="F258" s="367">
        <f t="shared" si="24"/>
        <v>1150000</v>
      </c>
      <c r="G258" s="368">
        <v>840000</v>
      </c>
      <c r="H258" s="365">
        <v>0</v>
      </c>
      <c r="I258" s="365">
        <v>0</v>
      </c>
      <c r="J258" s="369">
        <v>0</v>
      </c>
    </row>
    <row r="259" spans="1:10" ht="25.5">
      <c r="A259" s="370" t="s">
        <v>538</v>
      </c>
      <c r="B259" s="363" t="s">
        <v>5</v>
      </c>
      <c r="C259" s="364" t="s">
        <v>25</v>
      </c>
      <c r="D259" s="365">
        <v>1000</v>
      </c>
      <c r="E259" s="366">
        <v>1000</v>
      </c>
      <c r="F259" s="367">
        <f t="shared" si="24"/>
        <v>13000</v>
      </c>
      <c r="G259" s="368">
        <v>12000</v>
      </c>
      <c r="H259" s="365">
        <v>0</v>
      </c>
      <c r="I259" s="365">
        <v>0</v>
      </c>
      <c r="J259" s="369">
        <v>0</v>
      </c>
    </row>
    <row r="260" spans="1:10" ht="25.5">
      <c r="A260" s="403" t="s">
        <v>461</v>
      </c>
      <c r="B260" s="363" t="s">
        <v>5</v>
      </c>
      <c r="C260" s="364" t="s">
        <v>25</v>
      </c>
      <c r="D260" s="365">
        <v>1000</v>
      </c>
      <c r="E260" s="366">
        <f aca="true" t="shared" si="25" ref="E260:E271">D260</f>
        <v>1000</v>
      </c>
      <c r="F260" s="367">
        <f aca="true" t="shared" si="26" ref="F260:F271">D260+G260+H260+I260+J260</f>
        <v>30000</v>
      </c>
      <c r="G260" s="368">
        <v>29000</v>
      </c>
      <c r="H260" s="365">
        <v>0</v>
      </c>
      <c r="I260" s="365">
        <v>0</v>
      </c>
      <c r="J260" s="369">
        <v>0</v>
      </c>
    </row>
    <row r="261" spans="1:10" ht="14.25">
      <c r="A261" s="287" t="s">
        <v>462</v>
      </c>
      <c r="B261" s="183" t="s">
        <v>5</v>
      </c>
      <c r="C261" s="184" t="s">
        <v>25</v>
      </c>
      <c r="D261" s="181">
        <v>9800</v>
      </c>
      <c r="E261" s="179">
        <f t="shared" si="25"/>
        <v>9800</v>
      </c>
      <c r="F261" s="185">
        <f t="shared" si="26"/>
        <v>9800</v>
      </c>
      <c r="G261" s="180">
        <v>0</v>
      </c>
      <c r="H261" s="181">
        <v>0</v>
      </c>
      <c r="I261" s="181">
        <v>0</v>
      </c>
      <c r="J261" s="182">
        <v>0</v>
      </c>
    </row>
    <row r="262" spans="1:10" ht="14.25">
      <c r="A262" s="402" t="s">
        <v>463</v>
      </c>
      <c r="B262" s="363" t="s">
        <v>5</v>
      </c>
      <c r="C262" s="364" t="s">
        <v>25</v>
      </c>
      <c r="D262" s="365">
        <v>1000</v>
      </c>
      <c r="E262" s="366">
        <f t="shared" si="25"/>
        <v>1000</v>
      </c>
      <c r="F262" s="367">
        <f t="shared" si="26"/>
        <v>12500</v>
      </c>
      <c r="G262" s="368">
        <v>11500</v>
      </c>
      <c r="H262" s="365">
        <v>0</v>
      </c>
      <c r="I262" s="365">
        <v>0</v>
      </c>
      <c r="J262" s="369">
        <v>0</v>
      </c>
    </row>
    <row r="263" spans="1:10" ht="25.5">
      <c r="A263" s="286" t="s">
        <v>458</v>
      </c>
      <c r="B263" s="183" t="s">
        <v>5</v>
      </c>
      <c r="C263" s="184" t="s">
        <v>25</v>
      </c>
      <c r="D263" s="181">
        <v>0</v>
      </c>
      <c r="E263" s="179">
        <f t="shared" si="25"/>
        <v>0</v>
      </c>
      <c r="F263" s="185">
        <f t="shared" si="26"/>
        <v>450000</v>
      </c>
      <c r="G263" s="180">
        <v>450000</v>
      </c>
      <c r="H263" s="181">
        <v>0</v>
      </c>
      <c r="I263" s="181">
        <v>0</v>
      </c>
      <c r="J263" s="182">
        <v>0</v>
      </c>
    </row>
    <row r="264" spans="1:10" ht="14.25">
      <c r="A264" s="287" t="s">
        <v>459</v>
      </c>
      <c r="B264" s="183" t="s">
        <v>5</v>
      </c>
      <c r="C264" s="184" t="s">
        <v>25</v>
      </c>
      <c r="D264" s="181">
        <v>0</v>
      </c>
      <c r="E264" s="179">
        <f t="shared" si="25"/>
        <v>0</v>
      </c>
      <c r="F264" s="185">
        <f t="shared" si="26"/>
        <v>150000</v>
      </c>
      <c r="G264" s="180">
        <v>150000</v>
      </c>
      <c r="H264" s="181">
        <v>0</v>
      </c>
      <c r="I264" s="181">
        <v>0</v>
      </c>
      <c r="J264" s="182">
        <v>0</v>
      </c>
    </row>
    <row r="265" spans="1:10" ht="14.25">
      <c r="A265" s="288" t="s">
        <v>460</v>
      </c>
      <c r="B265" s="183" t="s">
        <v>5</v>
      </c>
      <c r="C265" s="184" t="s">
        <v>25</v>
      </c>
      <c r="D265" s="181">
        <v>0</v>
      </c>
      <c r="E265" s="179">
        <f t="shared" si="25"/>
        <v>0</v>
      </c>
      <c r="F265" s="185">
        <f t="shared" si="26"/>
        <v>190000</v>
      </c>
      <c r="G265" s="180">
        <v>190000</v>
      </c>
      <c r="H265" s="181">
        <v>0</v>
      </c>
      <c r="I265" s="181">
        <v>0</v>
      </c>
      <c r="J265" s="182">
        <v>0</v>
      </c>
    </row>
    <row r="266" spans="1:10" ht="25.5">
      <c r="A266" s="286" t="s">
        <v>465</v>
      </c>
      <c r="B266" s="183" t="s">
        <v>5</v>
      </c>
      <c r="C266" s="184" t="s">
        <v>25</v>
      </c>
      <c r="D266" s="181">
        <v>0</v>
      </c>
      <c r="E266" s="179">
        <f t="shared" si="25"/>
        <v>0</v>
      </c>
      <c r="F266" s="185">
        <f t="shared" si="26"/>
        <v>9000</v>
      </c>
      <c r="G266" s="180">
        <v>9000</v>
      </c>
      <c r="H266" s="181">
        <v>0</v>
      </c>
      <c r="I266" s="181">
        <v>0</v>
      </c>
      <c r="J266" s="182">
        <v>0</v>
      </c>
    </row>
    <row r="267" spans="1:10" ht="25.5">
      <c r="A267" s="289" t="s">
        <v>464</v>
      </c>
      <c r="B267" s="183" t="s">
        <v>5</v>
      </c>
      <c r="C267" s="184" t="s">
        <v>25</v>
      </c>
      <c r="D267" s="181">
        <v>0</v>
      </c>
      <c r="E267" s="179">
        <f t="shared" si="25"/>
        <v>0</v>
      </c>
      <c r="F267" s="185">
        <f t="shared" si="26"/>
        <v>34000</v>
      </c>
      <c r="G267" s="180">
        <v>34000</v>
      </c>
      <c r="H267" s="181">
        <v>0</v>
      </c>
      <c r="I267" s="181">
        <v>0</v>
      </c>
      <c r="J267" s="182">
        <v>0</v>
      </c>
    </row>
    <row r="268" spans="1:10" ht="25.5">
      <c r="A268" s="290" t="s">
        <v>466</v>
      </c>
      <c r="B268" s="183" t="s">
        <v>5</v>
      </c>
      <c r="C268" s="184" t="s">
        <v>25</v>
      </c>
      <c r="D268" s="181">
        <v>0</v>
      </c>
      <c r="E268" s="179">
        <f t="shared" si="25"/>
        <v>0</v>
      </c>
      <c r="F268" s="185">
        <f t="shared" si="26"/>
        <v>44000</v>
      </c>
      <c r="G268" s="180">
        <v>44000</v>
      </c>
      <c r="H268" s="181">
        <v>0</v>
      </c>
      <c r="I268" s="181">
        <v>0</v>
      </c>
      <c r="J268" s="182">
        <v>0</v>
      </c>
    </row>
    <row r="269" spans="1:10" s="273" customFormat="1" ht="38.25">
      <c r="A269" s="291" t="s">
        <v>467</v>
      </c>
      <c r="B269" s="183" t="s">
        <v>5</v>
      </c>
      <c r="C269" s="184" t="s">
        <v>25</v>
      </c>
      <c r="D269" s="181">
        <v>0</v>
      </c>
      <c r="E269" s="179">
        <f t="shared" si="25"/>
        <v>0</v>
      </c>
      <c r="F269" s="185">
        <f t="shared" si="26"/>
        <v>5300</v>
      </c>
      <c r="G269" s="292">
        <v>5300</v>
      </c>
      <c r="H269" s="181">
        <v>0</v>
      </c>
      <c r="I269" s="181">
        <v>0</v>
      </c>
      <c r="J269" s="182">
        <v>0</v>
      </c>
    </row>
    <row r="270" spans="1:10" ht="25.5">
      <c r="A270" s="289" t="s">
        <v>468</v>
      </c>
      <c r="B270" s="183" t="s">
        <v>5</v>
      </c>
      <c r="C270" s="184" t="s">
        <v>25</v>
      </c>
      <c r="D270" s="181">
        <v>0</v>
      </c>
      <c r="E270" s="179">
        <f t="shared" si="25"/>
        <v>0</v>
      </c>
      <c r="F270" s="185">
        <f t="shared" si="26"/>
        <v>1800</v>
      </c>
      <c r="G270" s="180">
        <v>1800</v>
      </c>
      <c r="H270" s="181">
        <v>0</v>
      </c>
      <c r="I270" s="181">
        <v>0</v>
      </c>
      <c r="J270" s="182">
        <v>0</v>
      </c>
    </row>
    <row r="271" spans="1:10" ht="25.5">
      <c r="A271" s="289" t="s">
        <v>469</v>
      </c>
      <c r="B271" s="183" t="s">
        <v>5</v>
      </c>
      <c r="C271" s="184" t="s">
        <v>25</v>
      </c>
      <c r="D271" s="181">
        <v>0</v>
      </c>
      <c r="E271" s="179">
        <f t="shared" si="25"/>
        <v>0</v>
      </c>
      <c r="F271" s="185">
        <f t="shared" si="26"/>
        <v>2200</v>
      </c>
      <c r="G271" s="180">
        <v>2200</v>
      </c>
      <c r="H271" s="181">
        <v>0</v>
      </c>
      <c r="I271" s="181">
        <v>0</v>
      </c>
      <c r="J271" s="182">
        <v>0</v>
      </c>
    </row>
    <row r="272" spans="1:10" ht="25.5">
      <c r="A272" s="334" t="s">
        <v>452</v>
      </c>
      <c r="B272" s="141" t="s">
        <v>5</v>
      </c>
      <c r="C272" s="141" t="s">
        <v>25</v>
      </c>
      <c r="D272" s="1">
        <v>32260</v>
      </c>
      <c r="E272" s="1">
        <f>D272</f>
        <v>32260</v>
      </c>
      <c r="F272" s="142">
        <f>E272+G272+H272+I272+J272</f>
        <v>32260</v>
      </c>
      <c r="G272" s="1">
        <v>0</v>
      </c>
      <c r="H272" s="181">
        <v>0</v>
      </c>
      <c r="I272" s="181">
        <v>0</v>
      </c>
      <c r="J272" s="182">
        <v>0</v>
      </c>
    </row>
    <row r="273" spans="1:10" ht="15" thickBot="1">
      <c r="A273" s="329" t="s">
        <v>250</v>
      </c>
      <c r="B273" s="330" t="s">
        <v>5</v>
      </c>
      <c r="C273" s="331" t="s">
        <v>25</v>
      </c>
      <c r="D273" s="285">
        <v>7021</v>
      </c>
      <c r="E273" s="285">
        <f t="shared" si="23"/>
        <v>7021</v>
      </c>
      <c r="F273" s="332">
        <f t="shared" si="24"/>
        <v>7021</v>
      </c>
      <c r="G273" s="333">
        <v>0</v>
      </c>
      <c r="H273" s="277">
        <v>0</v>
      </c>
      <c r="I273" s="277">
        <v>0</v>
      </c>
      <c r="J273" s="278">
        <v>0</v>
      </c>
    </row>
    <row r="274" spans="1:10" ht="19.5" customHeight="1" thickBot="1">
      <c r="A274" s="423" t="s">
        <v>26</v>
      </c>
      <c r="B274" s="424"/>
      <c r="C274" s="425"/>
      <c r="D274" s="116">
        <f aca="true" t="shared" si="27" ref="D274:J274">SUM(D145:D273)</f>
        <v>46384198</v>
      </c>
      <c r="E274" s="116">
        <f t="shared" si="27"/>
        <v>46384198</v>
      </c>
      <c r="F274" s="116">
        <f t="shared" si="27"/>
        <v>152360309</v>
      </c>
      <c r="G274" s="117">
        <f t="shared" si="27"/>
        <v>94785111</v>
      </c>
      <c r="H274" s="118">
        <f t="shared" si="27"/>
        <v>11191000</v>
      </c>
      <c r="I274" s="118">
        <f t="shared" si="27"/>
        <v>0</v>
      </c>
      <c r="J274" s="115">
        <f t="shared" si="27"/>
        <v>0</v>
      </c>
    </row>
    <row r="275" spans="1:10" ht="19.5" customHeight="1" thickBot="1">
      <c r="A275" s="455" t="s">
        <v>27</v>
      </c>
      <c r="B275" s="456"/>
      <c r="C275" s="456"/>
      <c r="D275" s="456"/>
      <c r="E275" s="456"/>
      <c r="F275" s="456"/>
      <c r="G275" s="456"/>
      <c r="H275" s="456"/>
      <c r="I275" s="456"/>
      <c r="J275" s="457"/>
    </row>
    <row r="276" spans="1:10" ht="25.5">
      <c r="A276" s="186" t="s">
        <v>28</v>
      </c>
      <c r="B276" s="187" t="s">
        <v>5</v>
      </c>
      <c r="C276" s="143" t="s">
        <v>29</v>
      </c>
      <c r="D276" s="188">
        <v>610000</v>
      </c>
      <c r="E276" s="188">
        <f>D276</f>
        <v>610000</v>
      </c>
      <c r="F276" s="137">
        <f>D276+G276+H276+I276+J276</f>
        <v>610000</v>
      </c>
      <c r="G276" s="145">
        <v>0</v>
      </c>
      <c r="H276" s="139">
        <v>0</v>
      </c>
      <c r="I276" s="139">
        <v>0</v>
      </c>
      <c r="J276" s="140">
        <v>0</v>
      </c>
    </row>
    <row r="277" spans="1:10" ht="25.5">
      <c r="A277" s="162" t="s">
        <v>30</v>
      </c>
      <c r="B277" s="157" t="s">
        <v>5</v>
      </c>
      <c r="C277" s="141" t="s">
        <v>29</v>
      </c>
      <c r="D277" s="1">
        <v>1000</v>
      </c>
      <c r="E277" s="16">
        <f aca="true" t="shared" si="28" ref="E277:E318">D277</f>
        <v>1000</v>
      </c>
      <c r="F277" s="17">
        <f aca="true" t="shared" si="29" ref="F277:F317">D277+G277+H277+I277+J277</f>
        <v>3201000</v>
      </c>
      <c r="G277" s="164">
        <v>3200000</v>
      </c>
      <c r="H277" s="1">
        <v>0</v>
      </c>
      <c r="I277" s="1">
        <v>0</v>
      </c>
      <c r="J277" s="19">
        <v>0</v>
      </c>
    </row>
    <row r="278" spans="1:10" ht="25.5">
      <c r="A278" s="177" t="s">
        <v>33</v>
      </c>
      <c r="B278" s="189" t="s">
        <v>5</v>
      </c>
      <c r="C278" s="189" t="s">
        <v>29</v>
      </c>
      <c r="D278" s="16">
        <v>1000</v>
      </c>
      <c r="E278" s="16">
        <f>D278</f>
        <v>1000</v>
      </c>
      <c r="F278" s="17">
        <f>D278+G278+H278+I278+J278</f>
        <v>158000</v>
      </c>
      <c r="G278" s="164">
        <v>157000</v>
      </c>
      <c r="H278" s="1">
        <v>0</v>
      </c>
      <c r="I278" s="1">
        <v>0</v>
      </c>
      <c r="J278" s="19">
        <v>0</v>
      </c>
    </row>
    <row r="279" spans="1:10" ht="38.25">
      <c r="A279" s="162" t="s">
        <v>272</v>
      </c>
      <c r="B279" s="157" t="s">
        <v>5</v>
      </c>
      <c r="C279" s="141" t="s">
        <v>29</v>
      </c>
      <c r="D279" s="1">
        <v>1000</v>
      </c>
      <c r="E279" s="16">
        <f t="shared" si="28"/>
        <v>1000</v>
      </c>
      <c r="F279" s="17">
        <f t="shared" si="29"/>
        <v>44000</v>
      </c>
      <c r="G279" s="164">
        <v>43000</v>
      </c>
      <c r="H279" s="1">
        <v>0</v>
      </c>
      <c r="I279" s="1">
        <v>0</v>
      </c>
      <c r="J279" s="19">
        <v>0</v>
      </c>
    </row>
    <row r="280" spans="1:10" ht="38.25">
      <c r="A280" s="162" t="s">
        <v>273</v>
      </c>
      <c r="B280" s="157" t="s">
        <v>5</v>
      </c>
      <c r="C280" s="141" t="s">
        <v>29</v>
      </c>
      <c r="D280" s="1">
        <v>1000</v>
      </c>
      <c r="E280" s="16">
        <f t="shared" si="28"/>
        <v>1000</v>
      </c>
      <c r="F280" s="17">
        <f t="shared" si="29"/>
        <v>18900</v>
      </c>
      <c r="G280" s="164">
        <v>17900</v>
      </c>
      <c r="H280" s="1">
        <v>0</v>
      </c>
      <c r="I280" s="1">
        <v>0</v>
      </c>
      <c r="J280" s="19">
        <v>0</v>
      </c>
    </row>
    <row r="281" spans="1:10" ht="38.25">
      <c r="A281" s="162" t="s">
        <v>285</v>
      </c>
      <c r="B281" s="189" t="s">
        <v>5</v>
      </c>
      <c r="C281" s="189" t="s">
        <v>29</v>
      </c>
      <c r="D281" s="16">
        <v>20230</v>
      </c>
      <c r="E281" s="16">
        <f>D281</f>
        <v>20230</v>
      </c>
      <c r="F281" s="17">
        <f>D281+G281+H281+I281+J281</f>
        <v>20230</v>
      </c>
      <c r="G281" s="164">
        <v>0</v>
      </c>
      <c r="H281" s="1">
        <v>0</v>
      </c>
      <c r="I281" s="1">
        <v>0</v>
      </c>
      <c r="J281" s="19">
        <v>0</v>
      </c>
    </row>
    <row r="282" spans="1:10" ht="14.25">
      <c r="A282" s="293" t="s">
        <v>31</v>
      </c>
      <c r="B282" s="157" t="s">
        <v>5</v>
      </c>
      <c r="C282" s="141" t="s">
        <v>29</v>
      </c>
      <c r="D282" s="16">
        <v>5700000</v>
      </c>
      <c r="E282" s="16">
        <f t="shared" si="28"/>
        <v>5700000</v>
      </c>
      <c r="F282" s="17">
        <f t="shared" si="29"/>
        <v>7700000</v>
      </c>
      <c r="G282" s="164">
        <v>2000000</v>
      </c>
      <c r="H282" s="1">
        <v>0</v>
      </c>
      <c r="I282" s="1">
        <v>0</v>
      </c>
      <c r="J282" s="19">
        <v>0</v>
      </c>
    </row>
    <row r="283" spans="1:10" ht="13.5" customHeight="1">
      <c r="A283" s="177" t="s">
        <v>32</v>
      </c>
      <c r="B283" s="189" t="s">
        <v>5</v>
      </c>
      <c r="C283" s="189" t="s">
        <v>29</v>
      </c>
      <c r="D283" s="16">
        <v>77102200</v>
      </c>
      <c r="E283" s="16">
        <f t="shared" si="28"/>
        <v>77102200</v>
      </c>
      <c r="F283" s="17">
        <f t="shared" si="29"/>
        <v>103102200</v>
      </c>
      <c r="G283" s="164">
        <v>26000000</v>
      </c>
      <c r="H283" s="1">
        <v>0</v>
      </c>
      <c r="I283" s="1">
        <v>0</v>
      </c>
      <c r="J283" s="19">
        <v>0</v>
      </c>
    </row>
    <row r="284" spans="1:10" ht="13.5" customHeight="1">
      <c r="A284" s="392" t="s">
        <v>547</v>
      </c>
      <c r="B284" s="314" t="s">
        <v>5</v>
      </c>
      <c r="C284" s="314" t="s">
        <v>29</v>
      </c>
      <c r="D284" s="315">
        <v>1000</v>
      </c>
      <c r="E284" s="315">
        <f t="shared" si="28"/>
        <v>1000</v>
      </c>
      <c r="F284" s="316">
        <f t="shared" si="29"/>
        <v>170000</v>
      </c>
      <c r="G284" s="313">
        <v>169000</v>
      </c>
      <c r="H284" s="222">
        <v>0</v>
      </c>
      <c r="I284" s="222">
        <v>0</v>
      </c>
      <c r="J284" s="223">
        <v>0</v>
      </c>
    </row>
    <row r="285" spans="1:10" ht="26.25" customHeight="1">
      <c r="A285" s="177" t="s">
        <v>315</v>
      </c>
      <c r="B285" s="189" t="s">
        <v>5</v>
      </c>
      <c r="C285" s="189" t="s">
        <v>29</v>
      </c>
      <c r="D285" s="16">
        <v>60000</v>
      </c>
      <c r="E285" s="16">
        <f t="shared" si="28"/>
        <v>60000</v>
      </c>
      <c r="F285" s="17">
        <f t="shared" si="29"/>
        <v>60000</v>
      </c>
      <c r="G285" s="164">
        <v>0</v>
      </c>
      <c r="H285" s="1">
        <v>0</v>
      </c>
      <c r="I285" s="1">
        <v>0</v>
      </c>
      <c r="J285" s="19">
        <v>0</v>
      </c>
    </row>
    <row r="286" spans="1:10" ht="14.25">
      <c r="A286" s="177" t="s">
        <v>322</v>
      </c>
      <c r="B286" s="189"/>
      <c r="C286" s="189"/>
      <c r="D286" s="16">
        <v>725000</v>
      </c>
      <c r="E286" s="16">
        <f t="shared" si="28"/>
        <v>725000</v>
      </c>
      <c r="F286" s="17">
        <f t="shared" si="29"/>
        <v>725000</v>
      </c>
      <c r="G286" s="164">
        <v>0</v>
      </c>
      <c r="H286" s="1">
        <v>0</v>
      </c>
      <c r="I286" s="1">
        <v>0</v>
      </c>
      <c r="J286" s="19">
        <v>0</v>
      </c>
    </row>
    <row r="287" spans="1:10" ht="14.25">
      <c r="A287" s="177" t="s">
        <v>317</v>
      </c>
      <c r="B287" s="189" t="s">
        <v>5</v>
      </c>
      <c r="C287" s="189" t="s">
        <v>29</v>
      </c>
      <c r="D287" s="16">
        <v>53000</v>
      </c>
      <c r="E287" s="16">
        <f t="shared" si="28"/>
        <v>53000</v>
      </c>
      <c r="F287" s="17">
        <f t="shared" si="29"/>
        <v>53000</v>
      </c>
      <c r="G287" s="164">
        <v>0</v>
      </c>
      <c r="H287" s="1">
        <v>0</v>
      </c>
      <c r="I287" s="1">
        <v>0</v>
      </c>
      <c r="J287" s="19">
        <v>0</v>
      </c>
    </row>
    <row r="288" spans="1:10" ht="25.5">
      <c r="A288" s="177" t="s">
        <v>320</v>
      </c>
      <c r="B288" s="189" t="s">
        <v>5</v>
      </c>
      <c r="C288" s="189" t="s">
        <v>29</v>
      </c>
      <c r="D288" s="16">
        <v>15000</v>
      </c>
      <c r="E288" s="16">
        <f t="shared" si="28"/>
        <v>15000</v>
      </c>
      <c r="F288" s="17">
        <f t="shared" si="29"/>
        <v>15000</v>
      </c>
      <c r="G288" s="164">
        <v>0</v>
      </c>
      <c r="H288" s="1">
        <v>0</v>
      </c>
      <c r="I288" s="1">
        <v>0</v>
      </c>
      <c r="J288" s="19">
        <v>0</v>
      </c>
    </row>
    <row r="289" spans="1:10" ht="25.5">
      <c r="A289" s="177" t="s">
        <v>321</v>
      </c>
      <c r="B289" s="189" t="s">
        <v>5</v>
      </c>
      <c r="C289" s="189" t="s">
        <v>29</v>
      </c>
      <c r="D289" s="16">
        <v>18000</v>
      </c>
      <c r="E289" s="16">
        <f t="shared" si="28"/>
        <v>18000</v>
      </c>
      <c r="F289" s="17">
        <f t="shared" si="29"/>
        <v>18000</v>
      </c>
      <c r="G289" s="164">
        <v>0</v>
      </c>
      <c r="H289" s="1">
        <v>0</v>
      </c>
      <c r="I289" s="1">
        <v>0</v>
      </c>
      <c r="J289" s="19">
        <v>0</v>
      </c>
    </row>
    <row r="290" spans="1:10" ht="14.25">
      <c r="A290" s="177" t="s">
        <v>173</v>
      </c>
      <c r="B290" s="189" t="s">
        <v>5</v>
      </c>
      <c r="C290" s="189" t="s">
        <v>29</v>
      </c>
      <c r="D290" s="16">
        <v>1600000</v>
      </c>
      <c r="E290" s="16">
        <f t="shared" si="28"/>
        <v>1600000</v>
      </c>
      <c r="F290" s="17">
        <f t="shared" si="29"/>
        <v>1600000</v>
      </c>
      <c r="G290" s="164">
        <v>0</v>
      </c>
      <c r="H290" s="1">
        <v>0</v>
      </c>
      <c r="I290" s="1">
        <v>0</v>
      </c>
      <c r="J290" s="19">
        <v>0</v>
      </c>
    </row>
    <row r="291" spans="1:10" ht="14.25">
      <c r="A291" s="177" t="s">
        <v>174</v>
      </c>
      <c r="B291" s="189" t="s">
        <v>5</v>
      </c>
      <c r="C291" s="189" t="s">
        <v>29</v>
      </c>
      <c r="D291" s="16">
        <v>45000</v>
      </c>
      <c r="E291" s="16">
        <f t="shared" si="28"/>
        <v>45000</v>
      </c>
      <c r="F291" s="17">
        <f t="shared" si="29"/>
        <v>45000</v>
      </c>
      <c r="G291" s="164">
        <v>0</v>
      </c>
      <c r="H291" s="1">
        <v>0</v>
      </c>
      <c r="I291" s="1">
        <v>0</v>
      </c>
      <c r="J291" s="19">
        <v>0</v>
      </c>
    </row>
    <row r="292" spans="1:10" ht="25.5">
      <c r="A292" s="177" t="s">
        <v>175</v>
      </c>
      <c r="B292" s="189" t="s">
        <v>5</v>
      </c>
      <c r="C292" s="189" t="s">
        <v>29</v>
      </c>
      <c r="D292" s="16">
        <v>38000</v>
      </c>
      <c r="E292" s="16">
        <f t="shared" si="28"/>
        <v>38000</v>
      </c>
      <c r="F292" s="17">
        <f t="shared" si="29"/>
        <v>38000</v>
      </c>
      <c r="G292" s="164">
        <v>0</v>
      </c>
      <c r="H292" s="1">
        <v>0</v>
      </c>
      <c r="I292" s="1">
        <v>0</v>
      </c>
      <c r="J292" s="19">
        <v>0</v>
      </c>
    </row>
    <row r="293" spans="1:10" ht="25.5">
      <c r="A293" s="177" t="s">
        <v>271</v>
      </c>
      <c r="B293" s="189" t="s">
        <v>5</v>
      </c>
      <c r="C293" s="189" t="s">
        <v>29</v>
      </c>
      <c r="D293" s="16">
        <v>9000</v>
      </c>
      <c r="E293" s="16">
        <f t="shared" si="28"/>
        <v>9000</v>
      </c>
      <c r="F293" s="17">
        <f t="shared" si="29"/>
        <v>9000</v>
      </c>
      <c r="G293" s="164">
        <v>0</v>
      </c>
      <c r="H293" s="1">
        <v>0</v>
      </c>
      <c r="I293" s="1">
        <v>0</v>
      </c>
      <c r="J293" s="19">
        <v>0</v>
      </c>
    </row>
    <row r="294" spans="1:10" ht="14.25">
      <c r="A294" s="177" t="s">
        <v>124</v>
      </c>
      <c r="B294" s="189" t="s">
        <v>5</v>
      </c>
      <c r="C294" s="189" t="s">
        <v>29</v>
      </c>
      <c r="D294" s="16">
        <v>1087580</v>
      </c>
      <c r="E294" s="16">
        <f t="shared" si="28"/>
        <v>1087580</v>
      </c>
      <c r="F294" s="17">
        <f t="shared" si="29"/>
        <v>1087580</v>
      </c>
      <c r="G294" s="164">
        <v>0</v>
      </c>
      <c r="H294" s="1">
        <v>0</v>
      </c>
      <c r="I294" s="1">
        <v>0</v>
      </c>
      <c r="J294" s="19">
        <v>0</v>
      </c>
    </row>
    <row r="295" spans="1:10" ht="25.5">
      <c r="A295" s="177" t="s">
        <v>126</v>
      </c>
      <c r="B295" s="189" t="s">
        <v>5</v>
      </c>
      <c r="C295" s="189" t="s">
        <v>29</v>
      </c>
      <c r="D295" s="16">
        <v>6000</v>
      </c>
      <c r="E295" s="16">
        <f t="shared" si="28"/>
        <v>6000</v>
      </c>
      <c r="F295" s="17">
        <f t="shared" si="29"/>
        <v>6000</v>
      </c>
      <c r="G295" s="164">
        <v>0</v>
      </c>
      <c r="H295" s="1">
        <v>0</v>
      </c>
      <c r="I295" s="1">
        <v>0</v>
      </c>
      <c r="J295" s="19">
        <v>0</v>
      </c>
    </row>
    <row r="296" spans="1:10" ht="25.5">
      <c r="A296" s="177" t="s">
        <v>125</v>
      </c>
      <c r="B296" s="189" t="s">
        <v>5</v>
      </c>
      <c r="C296" s="189" t="s">
        <v>29</v>
      </c>
      <c r="D296" s="16">
        <v>23000</v>
      </c>
      <c r="E296" s="16">
        <f t="shared" si="28"/>
        <v>23000</v>
      </c>
      <c r="F296" s="17">
        <f t="shared" si="29"/>
        <v>23000</v>
      </c>
      <c r="G296" s="164">
        <v>0</v>
      </c>
      <c r="H296" s="1">
        <v>0</v>
      </c>
      <c r="I296" s="1">
        <v>0</v>
      </c>
      <c r="J296" s="19">
        <v>0</v>
      </c>
    </row>
    <row r="297" spans="1:10" ht="14.25">
      <c r="A297" s="177" t="s">
        <v>395</v>
      </c>
      <c r="B297" s="189" t="s">
        <v>5</v>
      </c>
      <c r="C297" s="189" t="s">
        <v>29</v>
      </c>
      <c r="D297" s="16">
        <v>52000</v>
      </c>
      <c r="E297" s="16">
        <f t="shared" si="28"/>
        <v>52000</v>
      </c>
      <c r="F297" s="17">
        <f t="shared" si="29"/>
        <v>52000</v>
      </c>
      <c r="G297" s="164">
        <v>0</v>
      </c>
      <c r="H297" s="1">
        <v>0</v>
      </c>
      <c r="I297" s="1">
        <v>0</v>
      </c>
      <c r="J297" s="19">
        <v>0</v>
      </c>
    </row>
    <row r="298" spans="1:10" ht="28.5" customHeight="1">
      <c r="A298" s="175" t="s">
        <v>134</v>
      </c>
      <c r="B298" s="189" t="s">
        <v>5</v>
      </c>
      <c r="C298" s="189" t="s">
        <v>29</v>
      </c>
      <c r="D298" s="16">
        <v>3717000</v>
      </c>
      <c r="E298" s="16">
        <f t="shared" si="28"/>
        <v>3717000</v>
      </c>
      <c r="F298" s="17">
        <f t="shared" si="29"/>
        <v>3717000</v>
      </c>
      <c r="G298" s="164">
        <v>0</v>
      </c>
      <c r="H298" s="1">
        <v>0</v>
      </c>
      <c r="I298" s="1">
        <v>0</v>
      </c>
      <c r="J298" s="19">
        <v>0</v>
      </c>
    </row>
    <row r="299" spans="1:10" ht="27.75" customHeight="1">
      <c r="A299" s="177" t="s">
        <v>135</v>
      </c>
      <c r="B299" s="189" t="s">
        <v>5</v>
      </c>
      <c r="C299" s="189" t="s">
        <v>29</v>
      </c>
      <c r="D299" s="16">
        <v>28000</v>
      </c>
      <c r="E299" s="16">
        <f t="shared" si="28"/>
        <v>28000</v>
      </c>
      <c r="F299" s="17">
        <f t="shared" si="29"/>
        <v>28000</v>
      </c>
      <c r="G299" s="164">
        <v>0</v>
      </c>
      <c r="H299" s="1">
        <v>0</v>
      </c>
      <c r="I299" s="1">
        <v>0</v>
      </c>
      <c r="J299" s="19">
        <v>0</v>
      </c>
    </row>
    <row r="300" spans="1:10" ht="25.5">
      <c r="A300" s="224" t="s">
        <v>156</v>
      </c>
      <c r="B300" s="306" t="s">
        <v>5</v>
      </c>
      <c r="C300" s="314" t="s">
        <v>29</v>
      </c>
      <c r="D300" s="222">
        <v>1000</v>
      </c>
      <c r="E300" s="276">
        <f t="shared" si="28"/>
        <v>1000</v>
      </c>
      <c r="F300" s="307">
        <f t="shared" si="29"/>
        <v>228000</v>
      </c>
      <c r="G300" s="308">
        <v>227000</v>
      </c>
      <c r="H300" s="222">
        <v>0</v>
      </c>
      <c r="I300" s="222">
        <v>0</v>
      </c>
      <c r="J300" s="223">
        <v>0</v>
      </c>
    </row>
    <row r="301" spans="1:10" ht="63.75">
      <c r="A301" s="162" t="s">
        <v>157</v>
      </c>
      <c r="B301" s="157" t="s">
        <v>5</v>
      </c>
      <c r="C301" s="189" t="s">
        <v>29</v>
      </c>
      <c r="D301" s="1">
        <v>225000</v>
      </c>
      <c r="E301" s="165">
        <f t="shared" si="28"/>
        <v>225000</v>
      </c>
      <c r="F301" s="174">
        <f t="shared" si="29"/>
        <v>225000</v>
      </c>
      <c r="G301" s="18">
        <v>0</v>
      </c>
      <c r="H301" s="1">
        <v>0</v>
      </c>
      <c r="I301" s="1">
        <v>0</v>
      </c>
      <c r="J301" s="19">
        <v>0</v>
      </c>
    </row>
    <row r="302" spans="1:10" ht="38.25">
      <c r="A302" s="162" t="s">
        <v>158</v>
      </c>
      <c r="B302" s="157" t="s">
        <v>5</v>
      </c>
      <c r="C302" s="189" t="s">
        <v>29</v>
      </c>
      <c r="D302" s="1">
        <v>100000</v>
      </c>
      <c r="E302" s="165">
        <f>D302</f>
        <v>100000</v>
      </c>
      <c r="F302" s="174">
        <f t="shared" si="29"/>
        <v>100000</v>
      </c>
      <c r="G302" s="18">
        <v>0</v>
      </c>
      <c r="H302" s="1">
        <v>0</v>
      </c>
      <c r="I302" s="1">
        <v>0</v>
      </c>
      <c r="J302" s="19">
        <v>0</v>
      </c>
    </row>
    <row r="303" spans="1:10" ht="14.25">
      <c r="A303" s="177" t="s">
        <v>165</v>
      </c>
      <c r="B303" s="189" t="s">
        <v>5</v>
      </c>
      <c r="C303" s="189" t="s">
        <v>29</v>
      </c>
      <c r="D303" s="1">
        <v>1000</v>
      </c>
      <c r="E303" s="16">
        <f t="shared" si="28"/>
        <v>1000</v>
      </c>
      <c r="F303" s="17">
        <f t="shared" si="29"/>
        <v>100000</v>
      </c>
      <c r="G303" s="18">
        <v>99000</v>
      </c>
      <c r="H303" s="1">
        <v>0</v>
      </c>
      <c r="I303" s="1">
        <v>0</v>
      </c>
      <c r="J303" s="19">
        <v>0</v>
      </c>
    </row>
    <row r="304" spans="1:10" ht="14.25">
      <c r="A304" s="177" t="s">
        <v>166</v>
      </c>
      <c r="B304" s="189" t="s">
        <v>5</v>
      </c>
      <c r="C304" s="189" t="s">
        <v>29</v>
      </c>
      <c r="D304" s="1">
        <v>81000</v>
      </c>
      <c r="E304" s="16">
        <f t="shared" si="28"/>
        <v>81000</v>
      </c>
      <c r="F304" s="17">
        <f t="shared" si="29"/>
        <v>81000</v>
      </c>
      <c r="G304" s="18">
        <v>0</v>
      </c>
      <c r="H304" s="1">
        <v>0</v>
      </c>
      <c r="I304" s="1">
        <v>0</v>
      </c>
      <c r="J304" s="19">
        <v>0</v>
      </c>
    </row>
    <row r="305" spans="1:10" ht="15.75" customHeight="1">
      <c r="A305" s="177" t="s">
        <v>171</v>
      </c>
      <c r="B305" s="189" t="s">
        <v>5</v>
      </c>
      <c r="C305" s="189" t="s">
        <v>29</v>
      </c>
      <c r="D305" s="16">
        <v>60000</v>
      </c>
      <c r="E305" s="16">
        <f t="shared" si="28"/>
        <v>60000</v>
      </c>
      <c r="F305" s="17">
        <f t="shared" si="29"/>
        <v>60000</v>
      </c>
      <c r="G305" s="164">
        <v>0</v>
      </c>
      <c r="H305" s="1">
        <v>0</v>
      </c>
      <c r="I305" s="1">
        <v>0</v>
      </c>
      <c r="J305" s="19">
        <v>0</v>
      </c>
    </row>
    <row r="306" spans="1:10" ht="19.5" customHeight="1">
      <c r="A306" s="219" t="s">
        <v>148</v>
      </c>
      <c r="B306" s="189" t="s">
        <v>5</v>
      </c>
      <c r="C306" s="189" t="s">
        <v>29</v>
      </c>
      <c r="D306" s="16">
        <v>81000</v>
      </c>
      <c r="E306" s="16">
        <f t="shared" si="28"/>
        <v>81000</v>
      </c>
      <c r="F306" s="17">
        <f t="shared" si="29"/>
        <v>81000</v>
      </c>
      <c r="G306" s="164">
        <v>0</v>
      </c>
      <c r="H306" s="1">
        <v>0</v>
      </c>
      <c r="I306" s="1">
        <v>0</v>
      </c>
      <c r="J306" s="19">
        <v>0</v>
      </c>
    </row>
    <row r="307" spans="1:10" ht="15.75" customHeight="1">
      <c r="A307" s="219" t="s">
        <v>200</v>
      </c>
      <c r="B307" s="189" t="s">
        <v>5</v>
      </c>
      <c r="C307" s="189" t="s">
        <v>29</v>
      </c>
      <c r="D307" s="16">
        <v>1000</v>
      </c>
      <c r="E307" s="16">
        <f t="shared" si="28"/>
        <v>1000</v>
      </c>
      <c r="F307" s="17">
        <f t="shared" si="29"/>
        <v>170000</v>
      </c>
      <c r="G307" s="164">
        <v>169000</v>
      </c>
      <c r="H307" s="1">
        <v>0</v>
      </c>
      <c r="I307" s="1">
        <v>0</v>
      </c>
      <c r="J307" s="19">
        <v>0</v>
      </c>
    </row>
    <row r="308" spans="1:10" ht="42.75" customHeight="1">
      <c r="A308" s="175" t="s">
        <v>232</v>
      </c>
      <c r="B308" s="189" t="s">
        <v>5</v>
      </c>
      <c r="C308" s="189" t="s">
        <v>29</v>
      </c>
      <c r="D308" s="16">
        <v>157000</v>
      </c>
      <c r="E308" s="16">
        <f t="shared" si="28"/>
        <v>157000</v>
      </c>
      <c r="F308" s="17">
        <f t="shared" si="29"/>
        <v>157000</v>
      </c>
      <c r="G308" s="164">
        <v>0</v>
      </c>
      <c r="H308" s="1">
        <v>0</v>
      </c>
      <c r="I308" s="1">
        <v>0</v>
      </c>
      <c r="J308" s="19">
        <v>0</v>
      </c>
    </row>
    <row r="309" spans="1:10" ht="25.5">
      <c r="A309" s="338" t="s">
        <v>164</v>
      </c>
      <c r="B309" s="314" t="s">
        <v>5</v>
      </c>
      <c r="C309" s="314" t="s">
        <v>29</v>
      </c>
      <c r="D309" s="315">
        <v>1000</v>
      </c>
      <c r="E309" s="315">
        <f t="shared" si="28"/>
        <v>1000</v>
      </c>
      <c r="F309" s="316">
        <f t="shared" si="29"/>
        <v>149000</v>
      </c>
      <c r="G309" s="313">
        <v>148000</v>
      </c>
      <c r="H309" s="222">
        <v>0</v>
      </c>
      <c r="I309" s="222">
        <v>0</v>
      </c>
      <c r="J309" s="223">
        <v>0</v>
      </c>
    </row>
    <row r="310" spans="1:10" ht="25.5">
      <c r="A310" s="175" t="s">
        <v>253</v>
      </c>
      <c r="B310" s="189" t="s">
        <v>5</v>
      </c>
      <c r="C310" s="189" t="s">
        <v>29</v>
      </c>
      <c r="D310" s="16">
        <v>41000</v>
      </c>
      <c r="E310" s="16">
        <f t="shared" si="28"/>
        <v>41000</v>
      </c>
      <c r="F310" s="17">
        <f t="shared" si="29"/>
        <v>41000</v>
      </c>
      <c r="G310" s="164">
        <v>0</v>
      </c>
      <c r="H310" s="1">
        <v>0</v>
      </c>
      <c r="I310" s="1">
        <v>0</v>
      </c>
      <c r="J310" s="19">
        <v>0</v>
      </c>
    </row>
    <row r="311" spans="1:10" ht="14.25">
      <c r="A311" s="175" t="s">
        <v>191</v>
      </c>
      <c r="B311" s="189" t="s">
        <v>5</v>
      </c>
      <c r="C311" s="189" t="s">
        <v>29</v>
      </c>
      <c r="D311" s="16">
        <v>0</v>
      </c>
      <c r="E311" s="16">
        <f t="shared" si="28"/>
        <v>0</v>
      </c>
      <c r="F311" s="17">
        <f t="shared" si="29"/>
        <v>33000000</v>
      </c>
      <c r="G311" s="164">
        <v>20000000</v>
      </c>
      <c r="H311" s="1">
        <v>13000000</v>
      </c>
      <c r="I311" s="1">
        <v>0</v>
      </c>
      <c r="J311" s="19">
        <v>0</v>
      </c>
    </row>
    <row r="312" spans="1:10" ht="25.5">
      <c r="A312" s="175" t="s">
        <v>193</v>
      </c>
      <c r="B312" s="189" t="s">
        <v>5</v>
      </c>
      <c r="C312" s="189" t="s">
        <v>29</v>
      </c>
      <c r="D312" s="16">
        <v>0</v>
      </c>
      <c r="E312" s="16">
        <f t="shared" si="28"/>
        <v>0</v>
      </c>
      <c r="F312" s="17">
        <f t="shared" si="29"/>
        <v>124000</v>
      </c>
      <c r="G312" s="164">
        <v>50000</v>
      </c>
      <c r="H312" s="1">
        <v>74000</v>
      </c>
      <c r="I312" s="1">
        <v>0</v>
      </c>
      <c r="J312" s="19">
        <v>0</v>
      </c>
    </row>
    <row r="313" spans="1:10" ht="25.5">
      <c r="A313" s="175" t="s">
        <v>194</v>
      </c>
      <c r="B313" s="189" t="s">
        <v>5</v>
      </c>
      <c r="C313" s="189" t="s">
        <v>29</v>
      </c>
      <c r="D313" s="16">
        <v>0</v>
      </c>
      <c r="E313" s="16">
        <f t="shared" si="28"/>
        <v>0</v>
      </c>
      <c r="F313" s="17">
        <f t="shared" si="29"/>
        <v>124000</v>
      </c>
      <c r="G313" s="164">
        <v>50000</v>
      </c>
      <c r="H313" s="1">
        <v>74000</v>
      </c>
      <c r="I313" s="1">
        <v>0</v>
      </c>
      <c r="J313" s="19">
        <v>0</v>
      </c>
    </row>
    <row r="314" spans="1:10" ht="14.25">
      <c r="A314" s="175" t="s">
        <v>192</v>
      </c>
      <c r="B314" s="189" t="s">
        <v>5</v>
      </c>
      <c r="C314" s="189" t="s">
        <v>29</v>
      </c>
      <c r="D314" s="16">
        <v>1000</v>
      </c>
      <c r="E314" s="16">
        <f t="shared" si="28"/>
        <v>1000</v>
      </c>
      <c r="F314" s="17">
        <f t="shared" si="29"/>
        <v>257000</v>
      </c>
      <c r="G314" s="164">
        <v>256000</v>
      </c>
      <c r="H314" s="1">
        <v>0</v>
      </c>
      <c r="I314" s="1">
        <v>0</v>
      </c>
      <c r="J314" s="19">
        <v>0</v>
      </c>
    </row>
    <row r="315" spans="1:10" ht="25.5">
      <c r="A315" s="177" t="s">
        <v>319</v>
      </c>
      <c r="B315" s="189" t="s">
        <v>5</v>
      </c>
      <c r="C315" s="189" t="s">
        <v>29</v>
      </c>
      <c r="D315" s="16">
        <v>120000</v>
      </c>
      <c r="E315" s="16">
        <f t="shared" si="28"/>
        <v>120000</v>
      </c>
      <c r="F315" s="17">
        <f t="shared" si="29"/>
        <v>139000</v>
      </c>
      <c r="G315" s="164">
        <v>19000</v>
      </c>
      <c r="H315" s="1">
        <v>0</v>
      </c>
      <c r="I315" s="1">
        <v>0</v>
      </c>
      <c r="J315" s="19">
        <v>0</v>
      </c>
    </row>
    <row r="316" spans="1:10" ht="25.5">
      <c r="A316" s="162" t="s">
        <v>35</v>
      </c>
      <c r="B316" s="189" t="s">
        <v>5</v>
      </c>
      <c r="C316" s="24" t="s">
        <v>29</v>
      </c>
      <c r="D316" s="16">
        <v>30000</v>
      </c>
      <c r="E316" s="16">
        <f t="shared" si="28"/>
        <v>30000</v>
      </c>
      <c r="F316" s="17">
        <f t="shared" si="29"/>
        <v>38000</v>
      </c>
      <c r="G316" s="164">
        <v>8000</v>
      </c>
      <c r="H316" s="1">
        <v>0</v>
      </c>
      <c r="I316" s="1">
        <v>0</v>
      </c>
      <c r="J316" s="19">
        <v>0</v>
      </c>
    </row>
    <row r="317" spans="1:10" ht="25.5">
      <c r="A317" s="162" t="s">
        <v>131</v>
      </c>
      <c r="B317" s="189" t="s">
        <v>5</v>
      </c>
      <c r="C317" s="24" t="s">
        <v>29</v>
      </c>
      <c r="D317" s="16">
        <v>36000</v>
      </c>
      <c r="E317" s="16">
        <f t="shared" si="28"/>
        <v>36000</v>
      </c>
      <c r="F317" s="17">
        <f t="shared" si="29"/>
        <v>36000</v>
      </c>
      <c r="G317" s="164">
        <v>0</v>
      </c>
      <c r="H317" s="1">
        <v>0</v>
      </c>
      <c r="I317" s="1">
        <v>0</v>
      </c>
      <c r="J317" s="19">
        <v>0</v>
      </c>
    </row>
    <row r="318" spans="1:10" ht="27.75" customHeight="1">
      <c r="A318" s="162" t="s">
        <v>36</v>
      </c>
      <c r="B318" s="189" t="s">
        <v>5</v>
      </c>
      <c r="C318" s="24" t="s">
        <v>29</v>
      </c>
      <c r="D318" s="16">
        <v>2850000</v>
      </c>
      <c r="E318" s="16">
        <f t="shared" si="28"/>
        <v>2850000</v>
      </c>
      <c r="F318" s="17">
        <f aca="true" t="shared" si="30" ref="F318:F326">D318+G318+H318+I318+J318</f>
        <v>3085100</v>
      </c>
      <c r="G318" s="164">
        <v>15700</v>
      </c>
      <c r="H318" s="1">
        <v>15700</v>
      </c>
      <c r="I318" s="1">
        <v>15700</v>
      </c>
      <c r="J318" s="19">
        <v>188000</v>
      </c>
    </row>
    <row r="319" spans="1:10" ht="27.75" customHeight="1">
      <c r="A319" s="162" t="s">
        <v>34</v>
      </c>
      <c r="B319" s="189" t="s">
        <v>5</v>
      </c>
      <c r="C319" s="24" t="s">
        <v>29</v>
      </c>
      <c r="D319" s="16">
        <v>37000</v>
      </c>
      <c r="E319" s="16">
        <f>D319</f>
        <v>37000</v>
      </c>
      <c r="F319" s="17">
        <f t="shared" si="30"/>
        <v>68000</v>
      </c>
      <c r="G319" s="164">
        <v>31000</v>
      </c>
      <c r="H319" s="1">
        <v>0</v>
      </c>
      <c r="I319" s="1">
        <v>0</v>
      </c>
      <c r="J319" s="19">
        <v>0</v>
      </c>
    </row>
    <row r="320" spans="1:10" ht="16.5" customHeight="1">
      <c r="A320" s="162" t="s">
        <v>243</v>
      </c>
      <c r="B320" s="189" t="s">
        <v>5</v>
      </c>
      <c r="C320" s="24" t="s">
        <v>29</v>
      </c>
      <c r="D320" s="16">
        <v>1000000</v>
      </c>
      <c r="E320" s="16">
        <f aca="true" t="shared" si="31" ref="E320:E326">D320</f>
        <v>1000000</v>
      </c>
      <c r="F320" s="17">
        <f t="shared" si="30"/>
        <v>15000000</v>
      </c>
      <c r="G320" s="164">
        <v>14000000</v>
      </c>
      <c r="H320" s="1">
        <v>0</v>
      </c>
      <c r="I320" s="1">
        <v>0</v>
      </c>
      <c r="J320" s="19">
        <v>0</v>
      </c>
    </row>
    <row r="321" spans="1:10" ht="19.5" customHeight="1">
      <c r="A321" s="162" t="s">
        <v>244</v>
      </c>
      <c r="B321" s="189" t="s">
        <v>5</v>
      </c>
      <c r="C321" s="24" t="s">
        <v>29</v>
      </c>
      <c r="D321" s="16">
        <v>300000</v>
      </c>
      <c r="E321" s="16">
        <f t="shared" si="31"/>
        <v>300000</v>
      </c>
      <c r="F321" s="17">
        <f t="shared" si="30"/>
        <v>300000</v>
      </c>
      <c r="G321" s="164">
        <v>0</v>
      </c>
      <c r="H321" s="1">
        <v>0</v>
      </c>
      <c r="I321" s="1">
        <v>0</v>
      </c>
      <c r="J321" s="19">
        <v>0</v>
      </c>
    </row>
    <row r="322" spans="1:10" ht="27.75" customHeight="1">
      <c r="A322" s="162" t="s">
        <v>245</v>
      </c>
      <c r="B322" s="189" t="s">
        <v>5</v>
      </c>
      <c r="C322" s="24" t="s">
        <v>29</v>
      </c>
      <c r="D322" s="16">
        <v>18000</v>
      </c>
      <c r="E322" s="16">
        <f t="shared" si="31"/>
        <v>18000</v>
      </c>
      <c r="F322" s="17">
        <f t="shared" si="30"/>
        <v>180000</v>
      </c>
      <c r="G322" s="164">
        <v>162000</v>
      </c>
      <c r="H322" s="1">
        <v>0</v>
      </c>
      <c r="I322" s="1">
        <v>0</v>
      </c>
      <c r="J322" s="19">
        <v>0</v>
      </c>
    </row>
    <row r="323" spans="1:10" ht="27.75" customHeight="1">
      <c r="A323" s="162" t="s">
        <v>246</v>
      </c>
      <c r="B323" s="189" t="s">
        <v>5</v>
      </c>
      <c r="C323" s="24" t="s">
        <v>29</v>
      </c>
      <c r="D323" s="16">
        <v>1000</v>
      </c>
      <c r="E323" s="16">
        <f t="shared" si="31"/>
        <v>1000</v>
      </c>
      <c r="F323" s="17">
        <f t="shared" si="30"/>
        <v>16000</v>
      </c>
      <c r="G323" s="164">
        <v>15000</v>
      </c>
      <c r="H323" s="1">
        <v>0</v>
      </c>
      <c r="I323" s="1">
        <v>0</v>
      </c>
      <c r="J323" s="19">
        <v>0</v>
      </c>
    </row>
    <row r="324" spans="1:10" ht="25.5">
      <c r="A324" s="220" t="s">
        <v>37</v>
      </c>
      <c r="B324" s="189" t="s">
        <v>5</v>
      </c>
      <c r="C324" s="24" t="s">
        <v>29</v>
      </c>
      <c r="D324" s="16">
        <v>175000</v>
      </c>
      <c r="E324" s="16">
        <f t="shared" si="31"/>
        <v>175000</v>
      </c>
      <c r="F324" s="17">
        <f t="shared" si="30"/>
        <v>175000</v>
      </c>
      <c r="G324" s="164">
        <v>0</v>
      </c>
      <c r="H324" s="1">
        <v>0</v>
      </c>
      <c r="I324" s="1">
        <v>0</v>
      </c>
      <c r="J324" s="19">
        <v>0</v>
      </c>
    </row>
    <row r="325" spans="1:10" ht="14.25">
      <c r="A325" s="220" t="s">
        <v>526</v>
      </c>
      <c r="B325" s="189" t="s">
        <v>5</v>
      </c>
      <c r="C325" s="24" t="s">
        <v>29</v>
      </c>
      <c r="D325" s="16">
        <v>175000</v>
      </c>
      <c r="E325" s="16">
        <f t="shared" si="31"/>
        <v>175000</v>
      </c>
      <c r="F325" s="17">
        <f t="shared" si="30"/>
        <v>175000</v>
      </c>
      <c r="G325" s="164">
        <v>0</v>
      </c>
      <c r="H325" s="1">
        <v>0</v>
      </c>
      <c r="I325" s="1">
        <v>0</v>
      </c>
      <c r="J325" s="19">
        <v>0</v>
      </c>
    </row>
    <row r="326" spans="1:10" ht="26.25" thickBot="1">
      <c r="A326" s="219" t="s">
        <v>38</v>
      </c>
      <c r="B326" s="189" t="s">
        <v>5</v>
      </c>
      <c r="C326" s="24" t="s">
        <v>29</v>
      </c>
      <c r="D326" s="16">
        <v>287000</v>
      </c>
      <c r="E326" s="16">
        <f t="shared" si="31"/>
        <v>287000</v>
      </c>
      <c r="F326" s="17">
        <f t="shared" si="30"/>
        <v>287000</v>
      </c>
      <c r="G326" s="164">
        <v>0</v>
      </c>
      <c r="H326" s="1">
        <v>0</v>
      </c>
      <c r="I326" s="1">
        <v>0</v>
      </c>
      <c r="J326" s="19">
        <v>0</v>
      </c>
    </row>
    <row r="327" spans="1:10" s="105" customFormat="1" ht="24.75" customHeight="1" thickBot="1">
      <c r="A327" s="458" t="s">
        <v>39</v>
      </c>
      <c r="B327" s="459"/>
      <c r="C327" s="460"/>
      <c r="D327" s="109">
        <f aca="true" t="shared" si="32" ref="D327:J327">SUM(D276:D326)</f>
        <v>96693010</v>
      </c>
      <c r="E327" s="110">
        <f t="shared" si="32"/>
        <v>96693010</v>
      </c>
      <c r="F327" s="111">
        <f t="shared" si="32"/>
        <v>176897010</v>
      </c>
      <c r="G327" s="112">
        <f t="shared" si="32"/>
        <v>66836600</v>
      </c>
      <c r="H327" s="109">
        <f t="shared" si="32"/>
        <v>13163700</v>
      </c>
      <c r="I327" s="110">
        <f t="shared" si="32"/>
        <v>15700</v>
      </c>
      <c r="J327" s="113">
        <f t="shared" si="32"/>
        <v>188000</v>
      </c>
    </row>
    <row r="328" spans="1:10" s="105" customFormat="1" ht="30" customHeight="1" thickBot="1">
      <c r="A328" s="461" t="s">
        <v>448</v>
      </c>
      <c r="B328" s="462"/>
      <c r="C328" s="463"/>
      <c r="D328" s="212">
        <f aca="true" t="shared" si="33" ref="D328:J328">D17+D28+D83+D87+D128+D143+D274+D327</f>
        <v>155873741</v>
      </c>
      <c r="E328" s="212">
        <f t="shared" si="33"/>
        <v>155873741</v>
      </c>
      <c r="F328" s="212">
        <f t="shared" si="33"/>
        <v>377252592</v>
      </c>
      <c r="G328" s="212">
        <f t="shared" si="33"/>
        <v>162404726</v>
      </c>
      <c r="H328" s="212">
        <f t="shared" si="33"/>
        <v>162404726</v>
      </c>
      <c r="I328" s="212">
        <f t="shared" si="33"/>
        <v>380606748</v>
      </c>
      <c r="J328" s="212">
        <f t="shared" si="33"/>
        <v>162404726</v>
      </c>
    </row>
    <row r="329" spans="1:10" ht="18.75" customHeight="1" hidden="1" thickBot="1">
      <c r="A329" s="464" t="s">
        <v>40</v>
      </c>
      <c r="B329" s="465"/>
      <c r="C329" s="466"/>
      <c r="D329" s="30">
        <v>0</v>
      </c>
      <c r="E329" s="30"/>
      <c r="F329" s="30"/>
      <c r="G329" s="31"/>
      <c r="H329" s="31"/>
      <c r="I329" s="32"/>
      <c r="J329" s="33"/>
    </row>
    <row r="330" spans="1:10" ht="15" customHeight="1" hidden="1" thickBot="1">
      <c r="A330" s="467" t="s">
        <v>40</v>
      </c>
      <c r="B330" s="468"/>
      <c r="C330" s="469"/>
      <c r="D330" s="120">
        <v>0</v>
      </c>
      <c r="E330" s="120"/>
      <c r="F330" s="120"/>
      <c r="G330" s="121"/>
      <c r="H330" s="121"/>
      <c r="I330" s="122"/>
      <c r="J330" s="123"/>
    </row>
    <row r="331" spans="1:10" s="105" customFormat="1" ht="40.5" customHeight="1" thickBot="1">
      <c r="A331" s="470" t="s">
        <v>117</v>
      </c>
      <c r="B331" s="471"/>
      <c r="C331" s="471"/>
      <c r="D331" s="226">
        <f>D334+D339+D354+D370+D375+D396+D401+D411</f>
        <v>97068814</v>
      </c>
      <c r="E331" s="226">
        <f>E334+E339+E354+E370+E375+E396+E401+E411</f>
        <v>97068814</v>
      </c>
      <c r="F331" s="226">
        <f>F334+F339+F354+F370+F375+F396+F401+F411</f>
        <v>110276986</v>
      </c>
      <c r="G331" s="226">
        <f>G334+G339+G354+G370+G375+G396+G401+G411</f>
        <v>13208172</v>
      </c>
      <c r="H331" s="226">
        <f>H334+H339+H354+H370+H375+H396+H411</f>
        <v>0</v>
      </c>
      <c r="I331" s="226">
        <f>I334+I339+I354+I370+I375+I396+I411</f>
        <v>0</v>
      </c>
      <c r="J331" s="226">
        <f>J334+J339+J354+J370+J375+J396+J411</f>
        <v>0</v>
      </c>
    </row>
    <row r="332" spans="1:10" ht="14.25" customHeight="1" hidden="1">
      <c r="A332" s="444" t="s">
        <v>41</v>
      </c>
      <c r="B332" s="445"/>
      <c r="C332" s="445"/>
      <c r="D332" s="445"/>
      <c r="E332" s="445"/>
      <c r="F332" s="445"/>
      <c r="G332" s="445"/>
      <c r="H332" s="445"/>
      <c r="I332" s="445"/>
      <c r="J332" s="446"/>
    </row>
    <row r="333" spans="1:10" ht="24" customHeight="1" hidden="1">
      <c r="A333" s="34"/>
      <c r="B333" s="35" t="s">
        <v>5</v>
      </c>
      <c r="C333" s="35" t="s">
        <v>42</v>
      </c>
      <c r="D333" s="36">
        <v>0</v>
      </c>
      <c r="E333" s="36">
        <f>D333</f>
        <v>0</v>
      </c>
      <c r="F333" s="37">
        <f>E333+G333+H333+I333+J333</f>
        <v>0</v>
      </c>
      <c r="G333" s="38">
        <v>0</v>
      </c>
      <c r="H333" s="36">
        <v>0</v>
      </c>
      <c r="I333" s="36">
        <v>0</v>
      </c>
      <c r="J333" s="39">
        <v>0</v>
      </c>
    </row>
    <row r="334" spans="1:10" ht="30.75" customHeight="1" hidden="1">
      <c r="A334" s="248" t="s">
        <v>43</v>
      </c>
      <c r="B334" s="40"/>
      <c r="C334" s="40"/>
      <c r="D334" s="41">
        <f aca="true" t="shared" si="34" ref="D334:J334">SUM(D333:D333)</f>
        <v>0</v>
      </c>
      <c r="E334" s="42">
        <f t="shared" si="34"/>
        <v>0</v>
      </c>
      <c r="F334" s="41">
        <f t="shared" si="34"/>
        <v>0</v>
      </c>
      <c r="G334" s="43">
        <f t="shared" si="34"/>
        <v>0</v>
      </c>
      <c r="H334" s="44">
        <f t="shared" si="34"/>
        <v>0</v>
      </c>
      <c r="I334" s="44">
        <f t="shared" si="34"/>
        <v>0</v>
      </c>
      <c r="J334" s="54">
        <f t="shared" si="34"/>
        <v>0</v>
      </c>
    </row>
    <row r="335" spans="1:10" ht="29.25" customHeight="1" hidden="1" thickBot="1">
      <c r="A335" s="45" t="s">
        <v>44</v>
      </c>
      <c r="B335" s="46"/>
      <c r="C335" s="46"/>
      <c r="D335" s="47">
        <v>0</v>
      </c>
      <c r="E335" s="47">
        <v>0</v>
      </c>
      <c r="F335" s="47">
        <v>0</v>
      </c>
      <c r="G335" s="48"/>
      <c r="H335" s="48"/>
      <c r="I335" s="48"/>
      <c r="J335" s="48"/>
    </row>
    <row r="336" spans="1:10" ht="16.5" hidden="1" thickBot="1">
      <c r="A336" s="472" t="s">
        <v>45</v>
      </c>
      <c r="B336" s="473"/>
      <c r="C336" s="474"/>
      <c r="D336" s="49">
        <f>D335+D334</f>
        <v>0</v>
      </c>
      <c r="E336" s="49">
        <f>E335+E334</f>
        <v>0</v>
      </c>
      <c r="F336" s="49">
        <f>F335+F334</f>
        <v>0</v>
      </c>
      <c r="G336" s="50">
        <f>G335+G334</f>
        <v>0</v>
      </c>
      <c r="H336" s="51">
        <v>0</v>
      </c>
      <c r="I336" s="51">
        <v>0</v>
      </c>
      <c r="J336" s="52">
        <v>0</v>
      </c>
    </row>
    <row r="337" spans="1:10" ht="19.5" customHeight="1" thickBot="1">
      <c r="A337" s="444" t="s">
        <v>46</v>
      </c>
      <c r="B337" s="445"/>
      <c r="C337" s="445"/>
      <c r="D337" s="445"/>
      <c r="E337" s="445"/>
      <c r="F337" s="445"/>
      <c r="G337" s="453"/>
      <c r="H337" s="453"/>
      <c r="I337" s="453"/>
      <c r="J337" s="454"/>
    </row>
    <row r="338" spans="1:10" ht="26.25">
      <c r="A338" s="186" t="s">
        <v>118</v>
      </c>
      <c r="B338" s="190" t="s">
        <v>5</v>
      </c>
      <c r="C338" s="190" t="s">
        <v>47</v>
      </c>
      <c r="D338" s="191">
        <v>33600</v>
      </c>
      <c r="E338" s="191">
        <f>D338</f>
        <v>33600</v>
      </c>
      <c r="F338" s="192">
        <f>E338+G338+H338+I338+J338</f>
        <v>33600</v>
      </c>
      <c r="G338" s="193">
        <v>0</v>
      </c>
      <c r="H338" s="191">
        <v>0</v>
      </c>
      <c r="I338" s="191">
        <v>0</v>
      </c>
      <c r="J338" s="192">
        <v>0</v>
      </c>
    </row>
    <row r="339" spans="1:10" ht="27" customHeight="1">
      <c r="A339" s="225" t="s">
        <v>48</v>
      </c>
      <c r="B339" s="53"/>
      <c r="C339" s="53"/>
      <c r="D339" s="44">
        <f aca="true" t="shared" si="35" ref="D339:J339">SUM(D338:D338)</f>
        <v>33600</v>
      </c>
      <c r="E339" s="44">
        <f t="shared" si="35"/>
        <v>33600</v>
      </c>
      <c r="F339" s="54">
        <f t="shared" si="35"/>
        <v>33600</v>
      </c>
      <c r="G339" s="43">
        <f t="shared" si="35"/>
        <v>0</v>
      </c>
      <c r="H339" s="44">
        <f t="shared" si="35"/>
        <v>0</v>
      </c>
      <c r="I339" s="44">
        <f t="shared" si="35"/>
        <v>0</v>
      </c>
      <c r="J339" s="54">
        <f t="shared" si="35"/>
        <v>0</v>
      </c>
    </row>
    <row r="340" spans="1:10" ht="27" customHeight="1" thickBot="1">
      <c r="A340" s="55" t="s">
        <v>49</v>
      </c>
      <c r="B340" s="56"/>
      <c r="C340" s="56"/>
      <c r="D340" s="57">
        <v>16000</v>
      </c>
      <c r="E340" s="57">
        <v>16000</v>
      </c>
      <c r="F340" s="124">
        <v>16000</v>
      </c>
      <c r="G340" s="125"/>
      <c r="H340" s="58"/>
      <c r="I340" s="58"/>
      <c r="J340" s="59"/>
    </row>
    <row r="341" spans="1:10" ht="19.5" customHeight="1" thickBot="1">
      <c r="A341" s="475" t="s">
        <v>50</v>
      </c>
      <c r="B341" s="476"/>
      <c r="C341" s="477"/>
      <c r="D341" s="51">
        <f>D340+D339</f>
        <v>49600</v>
      </c>
      <c r="E341" s="51">
        <f aca="true" t="shared" si="36" ref="E341:J341">E340+E339</f>
        <v>49600</v>
      </c>
      <c r="F341" s="51">
        <f t="shared" si="36"/>
        <v>49600</v>
      </c>
      <c r="G341" s="51">
        <f t="shared" si="36"/>
        <v>0</v>
      </c>
      <c r="H341" s="51">
        <f t="shared" si="36"/>
        <v>0</v>
      </c>
      <c r="I341" s="51">
        <f t="shared" si="36"/>
        <v>0</v>
      </c>
      <c r="J341" s="52">
        <f t="shared" si="36"/>
        <v>0</v>
      </c>
    </row>
    <row r="342" spans="1:10" ht="25.5" customHeight="1">
      <c r="A342" s="478" t="s">
        <v>362</v>
      </c>
      <c r="B342" s="479"/>
      <c r="C342" s="479"/>
      <c r="D342" s="479"/>
      <c r="E342" s="479"/>
      <c r="F342" s="479"/>
      <c r="G342" s="479"/>
      <c r="H342" s="479"/>
      <c r="I342" s="479"/>
      <c r="J342" s="480"/>
    </row>
    <row r="343" spans="1:10" ht="25.5">
      <c r="A343" s="28" t="s">
        <v>52</v>
      </c>
      <c r="B343" s="24" t="s">
        <v>5</v>
      </c>
      <c r="C343" s="24" t="s">
        <v>51</v>
      </c>
      <c r="D343" s="194">
        <v>48800</v>
      </c>
      <c r="E343" s="194">
        <f aca="true" t="shared" si="37" ref="E343:E353">D343</f>
        <v>48800</v>
      </c>
      <c r="F343" s="195">
        <f aca="true" t="shared" si="38" ref="F343:F353">D343+G343+H343+I343+J343</f>
        <v>48800</v>
      </c>
      <c r="G343" s="196">
        <v>0</v>
      </c>
      <c r="H343" s="194">
        <v>0</v>
      </c>
      <c r="I343" s="194">
        <v>0</v>
      </c>
      <c r="J343" s="197">
        <v>0</v>
      </c>
    </row>
    <row r="344" spans="1:10" ht="25.5">
      <c r="A344" s="28" t="s">
        <v>149</v>
      </c>
      <c r="B344" s="24" t="s">
        <v>5</v>
      </c>
      <c r="C344" s="24" t="s">
        <v>51</v>
      </c>
      <c r="D344" s="213">
        <v>243000</v>
      </c>
      <c r="E344" s="194">
        <f t="shared" si="37"/>
        <v>243000</v>
      </c>
      <c r="F344" s="195">
        <f t="shared" si="38"/>
        <v>243000</v>
      </c>
      <c r="G344" s="196">
        <v>0</v>
      </c>
      <c r="H344" s="194">
        <v>0</v>
      </c>
      <c r="I344" s="194">
        <v>0</v>
      </c>
      <c r="J344" s="197">
        <v>0</v>
      </c>
    </row>
    <row r="345" spans="1:10" ht="33" customHeight="1">
      <c r="A345" s="28" t="s">
        <v>150</v>
      </c>
      <c r="B345" s="24" t="s">
        <v>5</v>
      </c>
      <c r="C345" s="24" t="s">
        <v>51</v>
      </c>
      <c r="D345" s="213">
        <v>100300</v>
      </c>
      <c r="E345" s="194">
        <f t="shared" si="37"/>
        <v>100300</v>
      </c>
      <c r="F345" s="195">
        <f t="shared" si="38"/>
        <v>100300</v>
      </c>
      <c r="G345" s="196">
        <v>0</v>
      </c>
      <c r="H345" s="194">
        <v>0</v>
      </c>
      <c r="I345" s="194">
        <v>0</v>
      </c>
      <c r="J345" s="197">
        <v>0</v>
      </c>
    </row>
    <row r="346" spans="1:10" ht="25.5">
      <c r="A346" s="28" t="s">
        <v>53</v>
      </c>
      <c r="B346" s="24" t="s">
        <v>5</v>
      </c>
      <c r="C346" s="24" t="s">
        <v>51</v>
      </c>
      <c r="D346" s="194">
        <v>3400000</v>
      </c>
      <c r="E346" s="194">
        <f t="shared" si="37"/>
        <v>3400000</v>
      </c>
      <c r="F346" s="195">
        <f t="shared" si="38"/>
        <v>3400000</v>
      </c>
      <c r="G346" s="196">
        <v>0</v>
      </c>
      <c r="H346" s="194">
        <v>0</v>
      </c>
      <c r="I346" s="194">
        <v>0</v>
      </c>
      <c r="J346" s="197">
        <v>0</v>
      </c>
    </row>
    <row r="347" spans="1:10" ht="38.25">
      <c r="A347" s="28" t="s">
        <v>54</v>
      </c>
      <c r="B347" s="24" t="s">
        <v>5</v>
      </c>
      <c r="C347" s="24" t="s">
        <v>51</v>
      </c>
      <c r="D347" s="194">
        <v>33700</v>
      </c>
      <c r="E347" s="194">
        <f t="shared" si="37"/>
        <v>33700</v>
      </c>
      <c r="F347" s="195">
        <f t="shared" si="38"/>
        <v>33700</v>
      </c>
      <c r="G347" s="196">
        <v>0</v>
      </c>
      <c r="H347" s="194">
        <v>0</v>
      </c>
      <c r="I347" s="194">
        <v>0</v>
      </c>
      <c r="J347" s="197">
        <v>0</v>
      </c>
    </row>
    <row r="348" spans="1:10" ht="42" customHeight="1">
      <c r="A348" s="28" t="s">
        <v>55</v>
      </c>
      <c r="B348" s="24" t="s">
        <v>5</v>
      </c>
      <c r="C348" s="24" t="s">
        <v>51</v>
      </c>
      <c r="D348" s="194">
        <v>12050</v>
      </c>
      <c r="E348" s="194">
        <f t="shared" si="37"/>
        <v>12050</v>
      </c>
      <c r="F348" s="195">
        <f t="shared" si="38"/>
        <v>12050</v>
      </c>
      <c r="G348" s="196">
        <v>0</v>
      </c>
      <c r="H348" s="194">
        <v>0</v>
      </c>
      <c r="I348" s="194">
        <v>0</v>
      </c>
      <c r="J348" s="197">
        <v>0</v>
      </c>
    </row>
    <row r="349" spans="1:10" ht="36.75" customHeight="1">
      <c r="A349" s="28" t="s">
        <v>152</v>
      </c>
      <c r="B349" s="24" t="s">
        <v>5</v>
      </c>
      <c r="C349" s="24" t="s">
        <v>51</v>
      </c>
      <c r="D349" s="194">
        <v>833200</v>
      </c>
      <c r="E349" s="194">
        <f t="shared" si="37"/>
        <v>833200</v>
      </c>
      <c r="F349" s="195">
        <f t="shared" si="38"/>
        <v>833200</v>
      </c>
      <c r="G349" s="196">
        <v>0</v>
      </c>
      <c r="H349" s="194">
        <v>0</v>
      </c>
      <c r="I349" s="194">
        <v>0</v>
      </c>
      <c r="J349" s="197">
        <v>0</v>
      </c>
    </row>
    <row r="350" spans="1:10" ht="49.5" customHeight="1">
      <c r="A350" s="28" t="s">
        <v>240</v>
      </c>
      <c r="B350" s="24" t="s">
        <v>5</v>
      </c>
      <c r="C350" s="24" t="s">
        <v>51</v>
      </c>
      <c r="D350" s="198">
        <v>240618</v>
      </c>
      <c r="E350" s="194">
        <f t="shared" si="37"/>
        <v>240618</v>
      </c>
      <c r="F350" s="195">
        <f t="shared" si="38"/>
        <v>240618</v>
      </c>
      <c r="G350" s="196">
        <v>0</v>
      </c>
      <c r="H350" s="194">
        <v>0</v>
      </c>
      <c r="I350" s="194">
        <v>0</v>
      </c>
      <c r="J350" s="197">
        <v>0</v>
      </c>
    </row>
    <row r="351" spans="1:10" ht="56.25" customHeight="1">
      <c r="A351" s="28" t="s">
        <v>241</v>
      </c>
      <c r="B351" s="24" t="s">
        <v>5</v>
      </c>
      <c r="C351" s="24" t="s">
        <v>51</v>
      </c>
      <c r="D351" s="198">
        <v>178624</v>
      </c>
      <c r="E351" s="194">
        <f t="shared" si="37"/>
        <v>178624</v>
      </c>
      <c r="F351" s="195">
        <f t="shared" si="38"/>
        <v>178624</v>
      </c>
      <c r="G351" s="196">
        <v>0</v>
      </c>
      <c r="H351" s="194">
        <v>0</v>
      </c>
      <c r="I351" s="194">
        <v>0</v>
      </c>
      <c r="J351" s="197">
        <v>0</v>
      </c>
    </row>
    <row r="352" spans="1:10" ht="51.75" customHeight="1">
      <c r="A352" s="249" t="s">
        <v>235</v>
      </c>
      <c r="B352" s="199" t="s">
        <v>5</v>
      </c>
      <c r="C352" s="199" t="s">
        <v>51</v>
      </c>
      <c r="D352" s="200">
        <v>401030</v>
      </c>
      <c r="E352" s="201">
        <f t="shared" si="37"/>
        <v>401030</v>
      </c>
      <c r="F352" s="202">
        <f t="shared" si="38"/>
        <v>401030</v>
      </c>
      <c r="G352" s="203">
        <v>0</v>
      </c>
      <c r="H352" s="201">
        <v>0</v>
      </c>
      <c r="I352" s="201">
        <v>0</v>
      </c>
      <c r="J352" s="197">
        <v>0</v>
      </c>
    </row>
    <row r="353" spans="1:10" ht="47.25" customHeight="1" thickBot="1">
      <c r="A353" s="244" t="s">
        <v>219</v>
      </c>
      <c r="B353" s="294" t="s">
        <v>5</v>
      </c>
      <c r="C353" s="294" t="s">
        <v>51</v>
      </c>
      <c r="D353" s="36">
        <v>669840</v>
      </c>
      <c r="E353" s="194">
        <f t="shared" si="37"/>
        <v>669840</v>
      </c>
      <c r="F353" s="195">
        <f t="shared" si="38"/>
        <v>669840</v>
      </c>
      <c r="G353" s="295">
        <v>0</v>
      </c>
      <c r="H353" s="296">
        <v>0</v>
      </c>
      <c r="I353" s="296">
        <v>0</v>
      </c>
      <c r="J353" s="297">
        <v>0</v>
      </c>
    </row>
    <row r="354" spans="1:10" ht="19.5" customHeight="1" thickBot="1">
      <c r="A354" s="481" t="s">
        <v>359</v>
      </c>
      <c r="B354" s="482"/>
      <c r="C354" s="483"/>
      <c r="D354" s="60">
        <f aca="true" t="shared" si="39" ref="D354:J354">SUM(D343:D353)</f>
        <v>6161162</v>
      </c>
      <c r="E354" s="60">
        <f t="shared" si="39"/>
        <v>6161162</v>
      </c>
      <c r="F354" s="60">
        <f t="shared" si="39"/>
        <v>6161162</v>
      </c>
      <c r="G354" s="60">
        <f t="shared" si="39"/>
        <v>0</v>
      </c>
      <c r="H354" s="60">
        <f t="shared" si="39"/>
        <v>0</v>
      </c>
      <c r="I354" s="60">
        <f t="shared" si="39"/>
        <v>0</v>
      </c>
      <c r="J354" s="250">
        <f t="shared" si="39"/>
        <v>0</v>
      </c>
    </row>
    <row r="355" spans="1:10" ht="19.5" customHeight="1" thickBot="1">
      <c r="A355" s="484" t="s">
        <v>56</v>
      </c>
      <c r="B355" s="485"/>
      <c r="C355" s="485"/>
      <c r="D355" s="61">
        <v>259373</v>
      </c>
      <c r="E355" s="61">
        <v>259373</v>
      </c>
      <c r="F355" s="61">
        <v>259373</v>
      </c>
      <c r="G355" s="62">
        <v>0</v>
      </c>
      <c r="H355" s="63">
        <v>0</v>
      </c>
      <c r="I355" s="63">
        <v>0</v>
      </c>
      <c r="J355" s="64">
        <v>0</v>
      </c>
    </row>
    <row r="356" spans="1:10" ht="19.5" customHeight="1" thickBot="1">
      <c r="A356" s="486" t="s">
        <v>57</v>
      </c>
      <c r="B356" s="487"/>
      <c r="C356" s="487"/>
      <c r="D356" s="65">
        <f>D354+D355</f>
        <v>6420535</v>
      </c>
      <c r="E356" s="65">
        <f aca="true" t="shared" si="40" ref="E356:J356">E354+E355</f>
        <v>6420535</v>
      </c>
      <c r="F356" s="65">
        <f t="shared" si="40"/>
        <v>6420535</v>
      </c>
      <c r="G356" s="65">
        <f t="shared" si="40"/>
        <v>0</v>
      </c>
      <c r="H356" s="65">
        <f t="shared" si="40"/>
        <v>0</v>
      </c>
      <c r="I356" s="65">
        <f t="shared" si="40"/>
        <v>0</v>
      </c>
      <c r="J356" s="66">
        <f t="shared" si="40"/>
        <v>0</v>
      </c>
    </row>
    <row r="357" spans="1:10" ht="33.75" customHeight="1" thickBot="1">
      <c r="A357" s="450" t="s">
        <v>58</v>
      </c>
      <c r="B357" s="451"/>
      <c r="C357" s="451"/>
      <c r="D357" s="451"/>
      <c r="E357" s="451"/>
      <c r="F357" s="451"/>
      <c r="G357" s="451"/>
      <c r="H357" s="451"/>
      <c r="I357" s="451"/>
      <c r="J357" s="452"/>
    </row>
    <row r="358" spans="1:10" ht="25.5">
      <c r="A358" s="28" t="s">
        <v>60</v>
      </c>
      <c r="B358" s="24" t="s">
        <v>5</v>
      </c>
      <c r="C358" s="24" t="s">
        <v>59</v>
      </c>
      <c r="D358" s="156">
        <v>1742700</v>
      </c>
      <c r="E358" s="156">
        <f aca="true" t="shared" si="41" ref="E358:E369">D358</f>
        <v>1742700</v>
      </c>
      <c r="F358" s="204">
        <f aca="true" t="shared" si="42" ref="F358:F369">D358+G358+H358+I358+J358</f>
        <v>1742700</v>
      </c>
      <c r="G358" s="198">
        <v>0</v>
      </c>
      <c r="H358" s="194">
        <v>0</v>
      </c>
      <c r="I358" s="194">
        <v>0</v>
      </c>
      <c r="J358" s="197">
        <v>0</v>
      </c>
    </row>
    <row r="359" spans="1:10" ht="40.5" customHeight="1">
      <c r="A359" s="28" t="s">
        <v>61</v>
      </c>
      <c r="B359" s="24" t="s">
        <v>5</v>
      </c>
      <c r="C359" s="24" t="s">
        <v>59</v>
      </c>
      <c r="D359" s="156">
        <v>47600</v>
      </c>
      <c r="E359" s="156">
        <f t="shared" si="41"/>
        <v>47600</v>
      </c>
      <c r="F359" s="204">
        <f t="shared" si="42"/>
        <v>47600</v>
      </c>
      <c r="G359" s="198">
        <v>0</v>
      </c>
      <c r="H359" s="194">
        <v>0</v>
      </c>
      <c r="I359" s="194">
        <v>0</v>
      </c>
      <c r="J359" s="197">
        <v>0</v>
      </c>
    </row>
    <row r="360" spans="1:10" ht="43.5" customHeight="1">
      <c r="A360" s="28" t="s">
        <v>62</v>
      </c>
      <c r="B360" s="24" t="s">
        <v>5</v>
      </c>
      <c r="C360" s="24" t="s">
        <v>59</v>
      </c>
      <c r="D360" s="156">
        <v>33100</v>
      </c>
      <c r="E360" s="156">
        <f t="shared" si="41"/>
        <v>33100</v>
      </c>
      <c r="F360" s="204">
        <f t="shared" si="42"/>
        <v>33100</v>
      </c>
      <c r="G360" s="198">
        <v>0</v>
      </c>
      <c r="H360" s="194">
        <v>0</v>
      </c>
      <c r="I360" s="194">
        <v>0</v>
      </c>
      <c r="J360" s="197">
        <v>0</v>
      </c>
    </row>
    <row r="361" spans="1:10" ht="38.25">
      <c r="A361" s="373" t="s">
        <v>115</v>
      </c>
      <c r="B361" s="356" t="s">
        <v>5</v>
      </c>
      <c r="C361" s="356" t="s">
        <v>59</v>
      </c>
      <c r="D361" s="272">
        <v>500000</v>
      </c>
      <c r="E361" s="272">
        <f t="shared" si="41"/>
        <v>500000</v>
      </c>
      <c r="F361" s="358">
        <f t="shared" si="42"/>
        <v>8333700</v>
      </c>
      <c r="G361" s="374">
        <v>7833700</v>
      </c>
      <c r="H361" s="375">
        <v>0</v>
      </c>
      <c r="I361" s="375">
        <v>0</v>
      </c>
      <c r="J361" s="376">
        <v>0</v>
      </c>
    </row>
    <row r="362" spans="1:10" ht="46.5" customHeight="1">
      <c r="A362" s="373" t="s">
        <v>116</v>
      </c>
      <c r="B362" s="356" t="s">
        <v>5</v>
      </c>
      <c r="C362" s="356" t="s">
        <v>59</v>
      </c>
      <c r="D362" s="272">
        <v>9000</v>
      </c>
      <c r="E362" s="272">
        <f t="shared" si="41"/>
        <v>9000</v>
      </c>
      <c r="F362" s="358">
        <f t="shared" si="42"/>
        <v>118800</v>
      </c>
      <c r="G362" s="374">
        <v>109800</v>
      </c>
      <c r="H362" s="375">
        <v>0</v>
      </c>
      <c r="I362" s="375">
        <v>0</v>
      </c>
      <c r="J362" s="376">
        <v>0</v>
      </c>
    </row>
    <row r="363" spans="1:10" ht="51">
      <c r="A363" s="373" t="s">
        <v>218</v>
      </c>
      <c r="B363" s="356" t="s">
        <v>5</v>
      </c>
      <c r="C363" s="356" t="s">
        <v>59</v>
      </c>
      <c r="D363" s="272">
        <v>3000</v>
      </c>
      <c r="E363" s="272">
        <f t="shared" si="41"/>
        <v>3000</v>
      </c>
      <c r="F363" s="358">
        <f t="shared" si="42"/>
        <v>26800</v>
      </c>
      <c r="G363" s="374">
        <v>23800</v>
      </c>
      <c r="H363" s="375">
        <v>0</v>
      </c>
      <c r="I363" s="375">
        <v>0</v>
      </c>
      <c r="J363" s="376">
        <v>0</v>
      </c>
    </row>
    <row r="364" spans="1:10" ht="30" customHeight="1">
      <c r="A364" s="28" t="s">
        <v>63</v>
      </c>
      <c r="B364" s="24" t="s">
        <v>5</v>
      </c>
      <c r="C364" s="24" t="s">
        <v>59</v>
      </c>
      <c r="D364" s="169">
        <v>3200000</v>
      </c>
      <c r="E364" s="156">
        <f t="shared" si="41"/>
        <v>3200000</v>
      </c>
      <c r="F364" s="204">
        <f t="shared" si="42"/>
        <v>3200000</v>
      </c>
      <c r="G364" s="169">
        <v>0</v>
      </c>
      <c r="H364" s="156">
        <v>0</v>
      </c>
      <c r="I364" s="156">
        <v>0</v>
      </c>
      <c r="J364" s="170">
        <v>0</v>
      </c>
    </row>
    <row r="365" spans="1:12" ht="28.5" customHeight="1">
      <c r="A365" s="28" t="s">
        <v>64</v>
      </c>
      <c r="B365" s="24" t="s">
        <v>5</v>
      </c>
      <c r="C365" s="24" t="s">
        <v>59</v>
      </c>
      <c r="D365" s="156">
        <v>81600</v>
      </c>
      <c r="E365" s="156">
        <f t="shared" si="41"/>
        <v>81600</v>
      </c>
      <c r="F365" s="204">
        <f t="shared" si="42"/>
        <v>81600</v>
      </c>
      <c r="G365" s="169">
        <v>0</v>
      </c>
      <c r="H365" s="156">
        <v>0</v>
      </c>
      <c r="I365" s="156">
        <v>0</v>
      </c>
      <c r="J365" s="170">
        <v>0</v>
      </c>
      <c r="L365" s="13"/>
    </row>
    <row r="366" spans="1:10" ht="38.25">
      <c r="A366" s="28" t="s">
        <v>65</v>
      </c>
      <c r="B366" s="24" t="s">
        <v>5</v>
      </c>
      <c r="C366" s="24" t="s">
        <v>59</v>
      </c>
      <c r="D366" s="156">
        <v>12000</v>
      </c>
      <c r="E366" s="156">
        <f t="shared" si="41"/>
        <v>12000</v>
      </c>
      <c r="F366" s="204">
        <f t="shared" si="42"/>
        <v>12000</v>
      </c>
      <c r="G366" s="169">
        <v>0</v>
      </c>
      <c r="H366" s="156">
        <v>0</v>
      </c>
      <c r="I366" s="156">
        <v>0</v>
      </c>
      <c r="J366" s="170">
        <v>0</v>
      </c>
    </row>
    <row r="367" spans="1:10" ht="25.5">
      <c r="A367" s="28" t="s">
        <v>121</v>
      </c>
      <c r="B367" s="24" t="s">
        <v>5</v>
      </c>
      <c r="C367" s="24" t="s">
        <v>59</v>
      </c>
      <c r="D367" s="156">
        <v>5630000</v>
      </c>
      <c r="E367" s="156">
        <f t="shared" si="41"/>
        <v>5630000</v>
      </c>
      <c r="F367" s="204">
        <f t="shared" si="42"/>
        <v>5630000</v>
      </c>
      <c r="G367" s="169">
        <v>0</v>
      </c>
      <c r="H367" s="156">
        <v>0</v>
      </c>
      <c r="I367" s="156">
        <v>0</v>
      </c>
      <c r="J367" s="170">
        <v>0</v>
      </c>
    </row>
    <row r="368" spans="1:10" ht="38.25">
      <c r="A368" s="28" t="s">
        <v>123</v>
      </c>
      <c r="B368" s="24" t="s">
        <v>5</v>
      </c>
      <c r="C368" s="24" t="s">
        <v>59</v>
      </c>
      <c r="D368" s="156">
        <v>136000</v>
      </c>
      <c r="E368" s="156">
        <f t="shared" si="41"/>
        <v>136000</v>
      </c>
      <c r="F368" s="204">
        <f t="shared" si="42"/>
        <v>136000</v>
      </c>
      <c r="G368" s="169">
        <v>0</v>
      </c>
      <c r="H368" s="156">
        <v>0</v>
      </c>
      <c r="I368" s="156">
        <v>0</v>
      </c>
      <c r="J368" s="170">
        <v>0</v>
      </c>
    </row>
    <row r="369" spans="1:10" ht="39" thickBot="1">
      <c r="A369" s="28" t="s">
        <v>122</v>
      </c>
      <c r="B369" s="24" t="s">
        <v>5</v>
      </c>
      <c r="C369" s="24" t="s">
        <v>59</v>
      </c>
      <c r="D369" s="156">
        <v>38000</v>
      </c>
      <c r="E369" s="156">
        <f t="shared" si="41"/>
        <v>38000</v>
      </c>
      <c r="F369" s="204">
        <f t="shared" si="42"/>
        <v>38000</v>
      </c>
      <c r="G369" s="169">
        <v>0</v>
      </c>
      <c r="H369" s="156">
        <v>0</v>
      </c>
      <c r="I369" s="156">
        <v>0</v>
      </c>
      <c r="J369" s="170">
        <v>0</v>
      </c>
    </row>
    <row r="370" spans="1:10" ht="19.5" customHeight="1" thickBot="1">
      <c r="A370" s="504" t="s">
        <v>360</v>
      </c>
      <c r="B370" s="505"/>
      <c r="C370" s="505"/>
      <c r="D370" s="67">
        <f aca="true" t="shared" si="43" ref="D370:J370">SUM(D358:D369)</f>
        <v>11433000</v>
      </c>
      <c r="E370" s="67">
        <f t="shared" si="43"/>
        <v>11433000</v>
      </c>
      <c r="F370" s="67">
        <f t="shared" si="43"/>
        <v>19400300</v>
      </c>
      <c r="G370" s="68">
        <f t="shared" si="43"/>
        <v>7967300</v>
      </c>
      <c r="H370" s="68">
        <f t="shared" si="43"/>
        <v>0</v>
      </c>
      <c r="I370" s="68">
        <f t="shared" si="43"/>
        <v>0</v>
      </c>
      <c r="J370" s="69">
        <f t="shared" si="43"/>
        <v>0</v>
      </c>
    </row>
    <row r="371" spans="1:10" ht="19.5" customHeight="1">
      <c r="A371" s="506" t="s">
        <v>66</v>
      </c>
      <c r="B371" s="507"/>
      <c r="C371" s="507"/>
      <c r="D371" s="70">
        <v>164800</v>
      </c>
      <c r="E371" s="70">
        <v>164800</v>
      </c>
      <c r="F371" s="70">
        <v>164800</v>
      </c>
      <c r="G371" s="70"/>
      <c r="H371" s="70"/>
      <c r="I371" s="70"/>
      <c r="J371" s="71"/>
    </row>
    <row r="372" spans="1:10" ht="19.5" customHeight="1">
      <c r="A372" s="508" t="s">
        <v>67</v>
      </c>
      <c r="B372" s="509"/>
      <c r="C372" s="509"/>
      <c r="D372" s="72">
        <f>D370+D371</f>
        <v>11597800</v>
      </c>
      <c r="E372" s="72">
        <f aca="true" t="shared" si="44" ref="E372:J372">E370+E371</f>
        <v>11597800</v>
      </c>
      <c r="F372" s="72">
        <f t="shared" si="44"/>
        <v>19565100</v>
      </c>
      <c r="G372" s="72">
        <f t="shared" si="44"/>
        <v>7967300</v>
      </c>
      <c r="H372" s="72">
        <f t="shared" si="44"/>
        <v>0</v>
      </c>
      <c r="I372" s="72">
        <f t="shared" si="44"/>
        <v>0</v>
      </c>
      <c r="J372" s="73">
        <f t="shared" si="44"/>
        <v>0</v>
      </c>
    </row>
    <row r="373" spans="1:10" ht="19.5" customHeight="1">
      <c r="A373" s="510" t="s">
        <v>68</v>
      </c>
      <c r="B373" s="511"/>
      <c r="C373" s="511"/>
      <c r="D373" s="511"/>
      <c r="E373" s="511"/>
      <c r="F373" s="511"/>
      <c r="G373" s="511"/>
      <c r="H373" s="511"/>
      <c r="I373" s="511"/>
      <c r="J373" s="512"/>
    </row>
    <row r="374" spans="1:10" ht="19.5" customHeight="1">
      <c r="A374" s="251" t="s">
        <v>385</v>
      </c>
      <c r="B374" s="24" t="s">
        <v>5</v>
      </c>
      <c r="C374" s="24" t="s">
        <v>69</v>
      </c>
      <c r="D374" s="106">
        <v>10000</v>
      </c>
      <c r="E374" s="106">
        <f>D374</f>
        <v>10000</v>
      </c>
      <c r="F374" s="218">
        <f>E374+G374+H374+I374+J374</f>
        <v>10000</v>
      </c>
      <c r="G374" s="107">
        <v>0</v>
      </c>
      <c r="H374" s="106">
        <v>0</v>
      </c>
      <c r="I374" s="106">
        <v>0</v>
      </c>
      <c r="J374" s="108">
        <v>0</v>
      </c>
    </row>
    <row r="375" spans="1:10" ht="19.5" customHeight="1">
      <c r="A375" s="513" t="s">
        <v>70</v>
      </c>
      <c r="B375" s="514"/>
      <c r="C375" s="515"/>
      <c r="D375" s="74">
        <f aca="true" t="shared" si="45" ref="D375:J375">SUM(D374:D374)</f>
        <v>10000</v>
      </c>
      <c r="E375" s="74">
        <f t="shared" si="45"/>
        <v>10000</v>
      </c>
      <c r="F375" s="74">
        <f t="shared" si="45"/>
        <v>10000</v>
      </c>
      <c r="G375" s="74">
        <f t="shared" si="45"/>
        <v>0</v>
      </c>
      <c r="H375" s="74">
        <f t="shared" si="45"/>
        <v>0</v>
      </c>
      <c r="I375" s="74">
        <f t="shared" si="45"/>
        <v>0</v>
      </c>
      <c r="J375" s="75">
        <f t="shared" si="45"/>
        <v>0</v>
      </c>
    </row>
    <row r="376" spans="1:10" ht="19.5" customHeight="1">
      <c r="A376" s="516" t="s">
        <v>71</v>
      </c>
      <c r="B376" s="517"/>
      <c r="C376" s="518"/>
      <c r="D376" s="76">
        <v>500</v>
      </c>
      <c r="E376" s="76">
        <v>500</v>
      </c>
      <c r="F376" s="76">
        <v>500</v>
      </c>
      <c r="G376" s="76"/>
      <c r="H376" s="76"/>
      <c r="I376" s="76"/>
      <c r="J376" s="252"/>
    </row>
    <row r="377" spans="1:10" ht="19.5" customHeight="1" thickBot="1">
      <c r="A377" s="508" t="s">
        <v>72</v>
      </c>
      <c r="B377" s="509"/>
      <c r="C377" s="509"/>
      <c r="D377" s="72">
        <f>D376+D375</f>
        <v>10500</v>
      </c>
      <c r="E377" s="72">
        <f aca="true" t="shared" si="46" ref="E377:J377">E376+E375</f>
        <v>10500</v>
      </c>
      <c r="F377" s="72">
        <f t="shared" si="46"/>
        <v>10500</v>
      </c>
      <c r="G377" s="72">
        <f t="shared" si="46"/>
        <v>0</v>
      </c>
      <c r="H377" s="72">
        <f t="shared" si="46"/>
        <v>0</v>
      </c>
      <c r="I377" s="72">
        <f t="shared" si="46"/>
        <v>0</v>
      </c>
      <c r="J377" s="73">
        <f t="shared" si="46"/>
        <v>0</v>
      </c>
    </row>
    <row r="378" spans="1:10" ht="19.5" customHeight="1" thickBot="1">
      <c r="A378" s="450" t="s">
        <v>73</v>
      </c>
      <c r="B378" s="451"/>
      <c r="C378" s="451"/>
      <c r="D378" s="451"/>
      <c r="E378" s="451"/>
      <c r="F378" s="451"/>
      <c r="G378" s="451"/>
      <c r="H378" s="451"/>
      <c r="I378" s="451"/>
      <c r="J378" s="452"/>
    </row>
    <row r="379" spans="1:10" ht="19.5" customHeight="1">
      <c r="A379" s="373" t="s">
        <v>75</v>
      </c>
      <c r="B379" s="356" t="s">
        <v>5</v>
      </c>
      <c r="C379" s="356" t="s">
        <v>74</v>
      </c>
      <c r="D379" s="272">
        <v>1028600</v>
      </c>
      <c r="E379" s="272">
        <f aca="true" t="shared" si="47" ref="E379:E395">D379</f>
        <v>1028600</v>
      </c>
      <c r="F379" s="358">
        <f aca="true" t="shared" si="48" ref="F379:F395">D379+G379+H379+I379+J379</f>
        <v>1028600</v>
      </c>
      <c r="G379" s="384">
        <v>0</v>
      </c>
      <c r="H379" s="272">
        <v>0</v>
      </c>
      <c r="I379" s="272">
        <v>0</v>
      </c>
      <c r="J379" s="383">
        <v>0</v>
      </c>
    </row>
    <row r="380" spans="1:10" ht="19.5" customHeight="1">
      <c r="A380" s="28" t="s">
        <v>76</v>
      </c>
      <c r="B380" s="24" t="s">
        <v>5</v>
      </c>
      <c r="C380" s="24" t="s">
        <v>74</v>
      </c>
      <c r="D380" s="156">
        <v>473300</v>
      </c>
      <c r="E380" s="156">
        <f t="shared" si="47"/>
        <v>473300</v>
      </c>
      <c r="F380" s="204">
        <f t="shared" si="48"/>
        <v>473300</v>
      </c>
      <c r="G380" s="169">
        <v>0</v>
      </c>
      <c r="H380" s="156">
        <v>0</v>
      </c>
      <c r="I380" s="156">
        <v>0</v>
      </c>
      <c r="J380" s="170">
        <v>0</v>
      </c>
    </row>
    <row r="381" spans="1:10" ht="19.5" customHeight="1">
      <c r="A381" s="28" t="s">
        <v>77</v>
      </c>
      <c r="B381" s="24" t="s">
        <v>5</v>
      </c>
      <c r="C381" s="24" t="s">
        <v>74</v>
      </c>
      <c r="D381" s="156">
        <v>1586200</v>
      </c>
      <c r="E381" s="156">
        <f t="shared" si="47"/>
        <v>1586200</v>
      </c>
      <c r="F381" s="204">
        <f t="shared" si="48"/>
        <v>1586200</v>
      </c>
      <c r="G381" s="169">
        <v>0</v>
      </c>
      <c r="H381" s="156">
        <v>0</v>
      </c>
      <c r="I381" s="156">
        <v>0</v>
      </c>
      <c r="J381" s="170">
        <v>0</v>
      </c>
    </row>
    <row r="382" spans="1:10" ht="19.5" customHeight="1">
      <c r="A382" s="28" t="s">
        <v>78</v>
      </c>
      <c r="B382" s="24" t="s">
        <v>5</v>
      </c>
      <c r="C382" s="24" t="s">
        <v>74</v>
      </c>
      <c r="D382" s="156">
        <v>2100000</v>
      </c>
      <c r="E382" s="156">
        <f t="shared" si="47"/>
        <v>2100000</v>
      </c>
      <c r="F382" s="204">
        <f t="shared" si="48"/>
        <v>2100000</v>
      </c>
      <c r="G382" s="169">
        <v>0</v>
      </c>
      <c r="H382" s="156">
        <v>0</v>
      </c>
      <c r="I382" s="156">
        <v>0</v>
      </c>
      <c r="J382" s="170">
        <v>0</v>
      </c>
    </row>
    <row r="383" spans="1:10" ht="19.5" customHeight="1">
      <c r="A383" s="28" t="s">
        <v>263</v>
      </c>
      <c r="B383" s="24" t="s">
        <v>5</v>
      </c>
      <c r="C383" s="24" t="s">
        <v>74</v>
      </c>
      <c r="D383" s="156">
        <v>300000</v>
      </c>
      <c r="E383" s="156">
        <f t="shared" si="47"/>
        <v>300000</v>
      </c>
      <c r="F383" s="204">
        <f t="shared" si="48"/>
        <v>300000</v>
      </c>
      <c r="G383" s="169">
        <v>0</v>
      </c>
      <c r="H383" s="156">
        <v>0</v>
      </c>
      <c r="I383" s="156">
        <v>0</v>
      </c>
      <c r="J383" s="170">
        <v>0</v>
      </c>
    </row>
    <row r="384" spans="1:10" ht="25.5">
      <c r="A384" s="205" t="s">
        <v>79</v>
      </c>
      <c r="B384" s="24" t="s">
        <v>5</v>
      </c>
      <c r="C384" s="24" t="s">
        <v>74</v>
      </c>
      <c r="D384" s="206">
        <v>13900</v>
      </c>
      <c r="E384" s="156">
        <f t="shared" si="47"/>
        <v>13900</v>
      </c>
      <c r="F384" s="204">
        <f t="shared" si="48"/>
        <v>13900</v>
      </c>
      <c r="G384" s="207">
        <v>0</v>
      </c>
      <c r="H384" s="206">
        <v>0</v>
      </c>
      <c r="I384" s="206">
        <v>0</v>
      </c>
      <c r="J384" s="208">
        <v>0</v>
      </c>
    </row>
    <row r="385" spans="1:10" ht="25.5">
      <c r="A385" s="205" t="s">
        <v>80</v>
      </c>
      <c r="B385" s="24" t="s">
        <v>5</v>
      </c>
      <c r="C385" s="24" t="s">
        <v>74</v>
      </c>
      <c r="D385" s="206">
        <v>5400</v>
      </c>
      <c r="E385" s="156">
        <f t="shared" si="47"/>
        <v>5400</v>
      </c>
      <c r="F385" s="204">
        <f t="shared" si="48"/>
        <v>5400</v>
      </c>
      <c r="G385" s="207">
        <v>0</v>
      </c>
      <c r="H385" s="206">
        <v>0</v>
      </c>
      <c r="I385" s="206">
        <v>0</v>
      </c>
      <c r="J385" s="208">
        <v>0</v>
      </c>
    </row>
    <row r="386" spans="1:10" ht="38.25" customHeight="1">
      <c r="A386" s="205" t="s">
        <v>81</v>
      </c>
      <c r="B386" s="24" t="s">
        <v>5</v>
      </c>
      <c r="C386" s="24" t="s">
        <v>74</v>
      </c>
      <c r="D386" s="206">
        <v>12400</v>
      </c>
      <c r="E386" s="156">
        <f t="shared" si="47"/>
        <v>12400</v>
      </c>
      <c r="F386" s="204">
        <f t="shared" si="48"/>
        <v>12400</v>
      </c>
      <c r="G386" s="207">
        <v>0</v>
      </c>
      <c r="H386" s="206">
        <v>0</v>
      </c>
      <c r="I386" s="206">
        <v>0</v>
      </c>
      <c r="J386" s="208">
        <v>0</v>
      </c>
    </row>
    <row r="387" spans="1:10" ht="25.5">
      <c r="A387" s="205" t="s">
        <v>85</v>
      </c>
      <c r="B387" s="24" t="s">
        <v>5</v>
      </c>
      <c r="C387" s="24" t="s">
        <v>74</v>
      </c>
      <c r="D387" s="206">
        <v>8600</v>
      </c>
      <c r="E387" s="156">
        <f t="shared" si="47"/>
        <v>8600</v>
      </c>
      <c r="F387" s="204">
        <f t="shared" si="48"/>
        <v>8600</v>
      </c>
      <c r="G387" s="207">
        <v>0</v>
      </c>
      <c r="H387" s="206">
        <v>0</v>
      </c>
      <c r="I387" s="206">
        <v>0</v>
      </c>
      <c r="J387" s="208">
        <v>0</v>
      </c>
    </row>
    <row r="388" spans="1:10" ht="25.5">
      <c r="A388" s="205" t="s">
        <v>342</v>
      </c>
      <c r="B388" s="24" t="s">
        <v>5</v>
      </c>
      <c r="C388" s="24" t="s">
        <v>74</v>
      </c>
      <c r="D388" s="206">
        <v>867600</v>
      </c>
      <c r="E388" s="156">
        <f t="shared" si="47"/>
        <v>867600</v>
      </c>
      <c r="F388" s="204">
        <f t="shared" si="48"/>
        <v>867600</v>
      </c>
      <c r="G388" s="207">
        <v>0</v>
      </c>
      <c r="H388" s="206">
        <v>0</v>
      </c>
      <c r="I388" s="206">
        <v>0</v>
      </c>
      <c r="J388" s="208">
        <v>0</v>
      </c>
    </row>
    <row r="389" spans="1:10" ht="25.5">
      <c r="A389" s="386" t="s">
        <v>82</v>
      </c>
      <c r="B389" s="356" t="s">
        <v>5</v>
      </c>
      <c r="C389" s="356" t="s">
        <v>74</v>
      </c>
      <c r="D389" s="359">
        <v>25413000</v>
      </c>
      <c r="E389" s="272">
        <f t="shared" si="47"/>
        <v>25413000</v>
      </c>
      <c r="F389" s="358">
        <f t="shared" si="48"/>
        <v>29318621</v>
      </c>
      <c r="G389" s="387">
        <v>3905621</v>
      </c>
      <c r="H389" s="359">
        <v>0</v>
      </c>
      <c r="I389" s="359">
        <v>0</v>
      </c>
      <c r="J389" s="360">
        <v>0</v>
      </c>
    </row>
    <row r="390" spans="1:10" ht="38.25">
      <c r="A390" s="205" t="s">
        <v>83</v>
      </c>
      <c r="B390" s="24" t="s">
        <v>5</v>
      </c>
      <c r="C390" s="24" t="s">
        <v>74</v>
      </c>
      <c r="D390" s="206">
        <v>132000</v>
      </c>
      <c r="E390" s="156">
        <f t="shared" si="47"/>
        <v>132000</v>
      </c>
      <c r="F390" s="204">
        <f t="shared" si="48"/>
        <v>132000</v>
      </c>
      <c r="G390" s="207">
        <v>0</v>
      </c>
      <c r="H390" s="206">
        <v>0</v>
      </c>
      <c r="I390" s="206">
        <v>0</v>
      </c>
      <c r="J390" s="208">
        <v>0</v>
      </c>
    </row>
    <row r="391" spans="1:10" ht="38.25">
      <c r="A391" s="205" t="s">
        <v>84</v>
      </c>
      <c r="B391" s="24" t="s">
        <v>5</v>
      </c>
      <c r="C391" s="24" t="s">
        <v>74</v>
      </c>
      <c r="D391" s="206">
        <v>80000</v>
      </c>
      <c r="E391" s="156">
        <f t="shared" si="47"/>
        <v>80000</v>
      </c>
      <c r="F391" s="204">
        <f t="shared" si="48"/>
        <v>80000</v>
      </c>
      <c r="G391" s="207">
        <v>0</v>
      </c>
      <c r="H391" s="206">
        <v>0</v>
      </c>
      <c r="I391" s="206">
        <v>0</v>
      </c>
      <c r="J391" s="208">
        <v>0</v>
      </c>
    </row>
    <row r="392" spans="1:10" ht="14.25">
      <c r="A392" s="162" t="s">
        <v>502</v>
      </c>
      <c r="B392" s="157" t="s">
        <v>108</v>
      </c>
      <c r="C392" s="141" t="s">
        <v>74</v>
      </c>
      <c r="D392" s="16">
        <v>500</v>
      </c>
      <c r="E392" s="165">
        <f t="shared" si="47"/>
        <v>500</v>
      </c>
      <c r="F392" s="174">
        <f t="shared" si="48"/>
        <v>500</v>
      </c>
      <c r="G392" s="176">
        <v>0</v>
      </c>
      <c r="H392" s="16">
        <v>0</v>
      </c>
      <c r="I392" s="16">
        <v>0</v>
      </c>
      <c r="J392" s="298">
        <v>0</v>
      </c>
    </row>
    <row r="393" spans="1:10" ht="14.25">
      <c r="A393" s="28" t="s">
        <v>503</v>
      </c>
      <c r="B393" s="157" t="s">
        <v>5</v>
      </c>
      <c r="C393" s="141" t="s">
        <v>74</v>
      </c>
      <c r="D393" s="16">
        <v>2400</v>
      </c>
      <c r="E393" s="165">
        <f t="shared" si="47"/>
        <v>2400</v>
      </c>
      <c r="F393" s="174">
        <f t="shared" si="48"/>
        <v>2400</v>
      </c>
      <c r="G393" s="169">
        <v>0</v>
      </c>
      <c r="H393" s="16">
        <v>0</v>
      </c>
      <c r="I393" s="16">
        <v>0</v>
      </c>
      <c r="J393" s="298">
        <v>0</v>
      </c>
    </row>
    <row r="394" spans="1:10" ht="25.5">
      <c r="A394" s="205" t="s">
        <v>86</v>
      </c>
      <c r="B394" s="24" t="s">
        <v>5</v>
      </c>
      <c r="C394" s="24" t="s">
        <v>74</v>
      </c>
      <c r="D394" s="206">
        <v>4752</v>
      </c>
      <c r="E394" s="156">
        <f t="shared" si="47"/>
        <v>4752</v>
      </c>
      <c r="F394" s="204">
        <f t="shared" si="48"/>
        <v>4752</v>
      </c>
      <c r="G394" s="207">
        <v>0</v>
      </c>
      <c r="H394" s="206">
        <v>0</v>
      </c>
      <c r="I394" s="206">
        <v>0</v>
      </c>
      <c r="J394" s="208">
        <v>0</v>
      </c>
    </row>
    <row r="395" spans="1:11" ht="24.75" customHeight="1">
      <c r="A395" s="209" t="s">
        <v>87</v>
      </c>
      <c r="B395" s="24" t="s">
        <v>5</v>
      </c>
      <c r="C395" s="24" t="s">
        <v>74</v>
      </c>
      <c r="D395" s="156">
        <v>9000</v>
      </c>
      <c r="E395" s="156">
        <f t="shared" si="47"/>
        <v>9000</v>
      </c>
      <c r="F395" s="204">
        <f t="shared" si="48"/>
        <v>9000</v>
      </c>
      <c r="G395" s="169">
        <v>0</v>
      </c>
      <c r="H395" s="156">
        <v>0</v>
      </c>
      <c r="I395" s="156">
        <v>0</v>
      </c>
      <c r="J395" s="170">
        <v>0</v>
      </c>
      <c r="K395" s="13"/>
    </row>
    <row r="396" spans="1:10" ht="19.5" customHeight="1" thickBot="1">
      <c r="A396" s="526" t="s">
        <v>361</v>
      </c>
      <c r="B396" s="527"/>
      <c r="C396" s="528"/>
      <c r="D396" s="77">
        <f aca="true" t="shared" si="49" ref="D396:J396">SUM(D379:D395)</f>
        <v>32037652</v>
      </c>
      <c r="E396" s="67">
        <f t="shared" si="49"/>
        <v>32037652</v>
      </c>
      <c r="F396" s="67">
        <f t="shared" si="49"/>
        <v>35943273</v>
      </c>
      <c r="G396" s="67">
        <f t="shared" si="49"/>
        <v>3905621</v>
      </c>
      <c r="H396" s="67">
        <f t="shared" si="49"/>
        <v>0</v>
      </c>
      <c r="I396" s="67">
        <f t="shared" si="49"/>
        <v>0</v>
      </c>
      <c r="J396" s="78">
        <f t="shared" si="49"/>
        <v>0</v>
      </c>
    </row>
    <row r="397" spans="1:22" ht="19.5" customHeight="1">
      <c r="A397" s="506" t="s">
        <v>88</v>
      </c>
      <c r="B397" s="507"/>
      <c r="C397" s="507"/>
      <c r="D397" s="70">
        <v>107400</v>
      </c>
      <c r="E397" s="70">
        <v>107400</v>
      </c>
      <c r="F397" s="70">
        <v>107400</v>
      </c>
      <c r="G397" s="70"/>
      <c r="H397" s="70"/>
      <c r="I397" s="70"/>
      <c r="J397" s="71"/>
      <c r="S397" s="409"/>
      <c r="T397" s="409"/>
      <c r="U397" s="409"/>
      <c r="V397" s="409"/>
    </row>
    <row r="398" spans="1:22" ht="19.5" customHeight="1" thickBot="1">
      <c r="A398" s="494" t="s">
        <v>89</v>
      </c>
      <c r="B398" s="495"/>
      <c r="C398" s="496"/>
      <c r="D398" s="72">
        <f>D396+D397</f>
        <v>32145052</v>
      </c>
      <c r="E398" s="72">
        <f aca="true" t="shared" si="50" ref="E398:J398">E396+E397</f>
        <v>32145052</v>
      </c>
      <c r="F398" s="72">
        <f t="shared" si="50"/>
        <v>36050673</v>
      </c>
      <c r="G398" s="72">
        <f t="shared" si="50"/>
        <v>3905621</v>
      </c>
      <c r="H398" s="72">
        <f t="shared" si="50"/>
        <v>0</v>
      </c>
      <c r="I398" s="72">
        <f t="shared" si="50"/>
        <v>0</v>
      </c>
      <c r="J398" s="73">
        <f t="shared" si="50"/>
        <v>0</v>
      </c>
      <c r="S398" s="409"/>
      <c r="T398" s="409"/>
      <c r="U398" s="409"/>
      <c r="V398" s="409"/>
    </row>
    <row r="399" spans="1:22" ht="19.5" customHeight="1" thickBot="1">
      <c r="A399" s="420" t="s">
        <v>455</v>
      </c>
      <c r="B399" s="421"/>
      <c r="C399" s="421"/>
      <c r="D399" s="421"/>
      <c r="E399" s="421"/>
      <c r="F399" s="421"/>
      <c r="G399" s="421"/>
      <c r="H399" s="421"/>
      <c r="I399" s="421"/>
      <c r="J399" s="422"/>
      <c r="S399" s="409"/>
      <c r="T399" s="410"/>
      <c r="U399" s="409"/>
      <c r="V399" s="409"/>
    </row>
    <row r="400" spans="1:22" ht="37.5" customHeight="1" thickBot="1">
      <c r="A400" s="377" t="s">
        <v>456</v>
      </c>
      <c r="B400" s="363" t="s">
        <v>5</v>
      </c>
      <c r="C400" s="364" t="s">
        <v>508</v>
      </c>
      <c r="D400" s="222">
        <v>17900</v>
      </c>
      <c r="E400" s="366">
        <f>D400</f>
        <v>17900</v>
      </c>
      <c r="F400" s="367">
        <f>D400+G400+H400+I400+J400</f>
        <v>17900</v>
      </c>
      <c r="G400" s="368">
        <v>0</v>
      </c>
      <c r="H400" s="365">
        <v>0</v>
      </c>
      <c r="I400" s="365">
        <v>0</v>
      </c>
      <c r="J400" s="369">
        <v>0</v>
      </c>
      <c r="S400" s="409"/>
      <c r="T400" s="409"/>
      <c r="U400" s="409"/>
      <c r="V400" s="409"/>
    </row>
    <row r="401" spans="1:22" ht="19.5" customHeight="1">
      <c r="A401" s="417" t="s">
        <v>551</v>
      </c>
      <c r="B401" s="418"/>
      <c r="C401" s="419"/>
      <c r="D401" s="406">
        <f aca="true" t="shared" si="51" ref="D401:J401">SUM(D400)</f>
        <v>17900</v>
      </c>
      <c r="E401" s="406">
        <f t="shared" si="51"/>
        <v>17900</v>
      </c>
      <c r="F401" s="406">
        <f t="shared" si="51"/>
        <v>17900</v>
      </c>
      <c r="G401" s="406">
        <f t="shared" si="51"/>
        <v>0</v>
      </c>
      <c r="H401" s="406">
        <f t="shared" si="51"/>
        <v>0</v>
      </c>
      <c r="I401" s="406">
        <f t="shared" si="51"/>
        <v>0</v>
      </c>
      <c r="J401" s="406">
        <f t="shared" si="51"/>
        <v>0</v>
      </c>
      <c r="S401" s="409"/>
      <c r="T401" s="409"/>
      <c r="U401" s="409"/>
      <c r="V401" s="409"/>
    </row>
    <row r="402" spans="1:22" ht="19.5" customHeight="1">
      <c r="A402" s="549" t="s">
        <v>552</v>
      </c>
      <c r="B402" s="549"/>
      <c r="C402" s="549"/>
      <c r="D402" s="407">
        <v>6800</v>
      </c>
      <c r="E402" s="407">
        <v>6800</v>
      </c>
      <c r="F402" s="407">
        <v>6800</v>
      </c>
      <c r="G402" s="407"/>
      <c r="H402" s="407"/>
      <c r="I402" s="407"/>
      <c r="J402" s="407"/>
      <c r="S402" s="409"/>
      <c r="T402" s="409"/>
      <c r="U402" s="409"/>
      <c r="V402" s="409"/>
    </row>
    <row r="403" spans="1:10" ht="19.5" customHeight="1">
      <c r="A403" s="550" t="s">
        <v>553</v>
      </c>
      <c r="B403" s="550"/>
      <c r="C403" s="550"/>
      <c r="D403" s="411">
        <f>D402+D401</f>
        <v>24700</v>
      </c>
      <c r="E403" s="411">
        <f aca="true" t="shared" si="52" ref="E403:J403">E402+E401</f>
        <v>24700</v>
      </c>
      <c r="F403" s="411">
        <f t="shared" si="52"/>
        <v>24700</v>
      </c>
      <c r="G403" s="408">
        <f t="shared" si="52"/>
        <v>0</v>
      </c>
      <c r="H403" s="408">
        <f t="shared" si="52"/>
        <v>0</v>
      </c>
      <c r="I403" s="408">
        <f t="shared" si="52"/>
        <v>0</v>
      </c>
      <c r="J403" s="408">
        <f t="shared" si="52"/>
        <v>0</v>
      </c>
    </row>
    <row r="404" spans="1:10" ht="19.5" customHeight="1" thickBot="1">
      <c r="A404" s="497" t="s">
        <v>90</v>
      </c>
      <c r="B404" s="498"/>
      <c r="C404" s="498"/>
      <c r="D404" s="498"/>
      <c r="E404" s="498"/>
      <c r="F404" s="498"/>
      <c r="G404" s="498"/>
      <c r="H404" s="498"/>
      <c r="I404" s="498"/>
      <c r="J404" s="499"/>
    </row>
    <row r="405" spans="1:10" ht="51">
      <c r="A405" s="373" t="s">
        <v>543</v>
      </c>
      <c r="B405" s="356" t="s">
        <v>5</v>
      </c>
      <c r="C405" s="356" t="s">
        <v>91</v>
      </c>
      <c r="D405" s="272">
        <v>10000</v>
      </c>
      <c r="E405" s="272">
        <f aca="true" t="shared" si="53" ref="E405:E410">D405</f>
        <v>10000</v>
      </c>
      <c r="F405" s="305">
        <f>D405+G405+H405+I405+J405</f>
        <v>10000</v>
      </c>
      <c r="G405" s="385">
        <v>0</v>
      </c>
      <c r="H405" s="272">
        <v>0</v>
      </c>
      <c r="I405" s="272">
        <v>0</v>
      </c>
      <c r="J405" s="383">
        <v>0</v>
      </c>
    </row>
    <row r="406" spans="1:10" ht="38.25">
      <c r="A406" s="373" t="s">
        <v>92</v>
      </c>
      <c r="B406" s="356" t="s">
        <v>5</v>
      </c>
      <c r="C406" s="356" t="s">
        <v>91</v>
      </c>
      <c r="D406" s="272">
        <v>38088000</v>
      </c>
      <c r="E406" s="272">
        <f t="shared" si="53"/>
        <v>38088000</v>
      </c>
      <c r="F406" s="305">
        <f>D406+G406+H406+I406+J406</f>
        <v>39423251</v>
      </c>
      <c r="G406" s="385">
        <v>1335251</v>
      </c>
      <c r="H406" s="272">
        <v>0</v>
      </c>
      <c r="I406" s="272">
        <v>0</v>
      </c>
      <c r="J406" s="383">
        <v>0</v>
      </c>
    </row>
    <row r="407" spans="1:10" ht="52.5" customHeight="1">
      <c r="A407" s="28" t="s">
        <v>93</v>
      </c>
      <c r="B407" s="24" t="s">
        <v>5</v>
      </c>
      <c r="C407" s="24" t="s">
        <v>91</v>
      </c>
      <c r="D407" s="156">
        <v>386000</v>
      </c>
      <c r="E407" s="156">
        <f t="shared" si="53"/>
        <v>386000</v>
      </c>
      <c r="F407" s="210">
        <f aca="true" t="shared" si="54" ref="F407:F414">D407+G407+H407+I407+J407</f>
        <v>386000</v>
      </c>
      <c r="G407" s="211">
        <v>0</v>
      </c>
      <c r="H407" s="156">
        <v>0</v>
      </c>
      <c r="I407" s="156">
        <v>0</v>
      </c>
      <c r="J407" s="170">
        <v>0</v>
      </c>
    </row>
    <row r="408" spans="1:10" ht="66.75" customHeight="1">
      <c r="A408" s="28" t="s">
        <v>94</v>
      </c>
      <c r="B408" s="24" t="s">
        <v>5</v>
      </c>
      <c r="C408" s="24" t="s">
        <v>91</v>
      </c>
      <c r="D408" s="156">
        <v>116500</v>
      </c>
      <c r="E408" s="156">
        <f t="shared" si="53"/>
        <v>116500</v>
      </c>
      <c r="F408" s="210">
        <f t="shared" si="54"/>
        <v>116500</v>
      </c>
      <c r="G408" s="211">
        <v>0</v>
      </c>
      <c r="H408" s="156">
        <v>0</v>
      </c>
      <c r="I408" s="156">
        <v>0</v>
      </c>
      <c r="J408" s="170">
        <v>0</v>
      </c>
    </row>
    <row r="409" spans="1:10" ht="48.75" customHeight="1">
      <c r="A409" s="28" t="s">
        <v>160</v>
      </c>
      <c r="B409" s="24" t="s">
        <v>5</v>
      </c>
      <c r="C409" s="24" t="s">
        <v>91</v>
      </c>
      <c r="D409" s="156">
        <v>1516000</v>
      </c>
      <c r="E409" s="156">
        <f t="shared" si="53"/>
        <v>1516000</v>
      </c>
      <c r="F409" s="210">
        <f t="shared" si="54"/>
        <v>1516000</v>
      </c>
      <c r="G409" s="211">
        <v>0</v>
      </c>
      <c r="H409" s="156">
        <v>0</v>
      </c>
      <c r="I409" s="156">
        <v>0</v>
      </c>
      <c r="J409" s="170">
        <v>0</v>
      </c>
    </row>
    <row r="410" spans="1:10" ht="38.25">
      <c r="A410" s="28" t="s">
        <v>210</v>
      </c>
      <c r="B410" s="24" t="s">
        <v>5</v>
      </c>
      <c r="C410" s="24" t="s">
        <v>91</v>
      </c>
      <c r="D410" s="156">
        <f>6709000+550000</f>
        <v>7259000</v>
      </c>
      <c r="E410" s="156">
        <f t="shared" si="53"/>
        <v>7259000</v>
      </c>
      <c r="F410" s="210">
        <f t="shared" si="54"/>
        <v>7259000</v>
      </c>
      <c r="G410" s="211">
        <v>0</v>
      </c>
      <c r="H410" s="156">
        <v>0</v>
      </c>
      <c r="I410" s="156">
        <v>0</v>
      </c>
      <c r="J410" s="170">
        <v>0</v>
      </c>
    </row>
    <row r="411" spans="1:10" ht="19.5" customHeight="1">
      <c r="A411" s="500" t="s">
        <v>95</v>
      </c>
      <c r="B411" s="501"/>
      <c r="C411" s="501"/>
      <c r="D411" s="79">
        <f>SUM(D405:D410)</f>
        <v>47375500</v>
      </c>
      <c r="E411" s="79">
        <f>SUM(E405:E410)</f>
        <v>47375500</v>
      </c>
      <c r="F411" s="309">
        <f t="shared" si="54"/>
        <v>48710751</v>
      </c>
      <c r="G411" s="80">
        <f>SUM(G406:G410)</f>
        <v>1335251</v>
      </c>
      <c r="H411" s="79">
        <f>SUM(H406:H410)</f>
        <v>0</v>
      </c>
      <c r="I411" s="79">
        <f>SUM(I406:I410)</f>
        <v>0</v>
      </c>
      <c r="J411" s="81">
        <f>SUM(J406:J410)</f>
        <v>0</v>
      </c>
    </row>
    <row r="412" spans="1:10" ht="19.5" customHeight="1">
      <c r="A412" s="502" t="s">
        <v>96</v>
      </c>
      <c r="B412" s="503"/>
      <c r="C412" s="503"/>
      <c r="D412" s="82">
        <v>1000</v>
      </c>
      <c r="E412" s="82">
        <v>1000</v>
      </c>
      <c r="F412" s="310">
        <v>1000</v>
      </c>
      <c r="G412" s="83">
        <v>0</v>
      </c>
      <c r="H412" s="82">
        <v>0</v>
      </c>
      <c r="I412" s="82">
        <v>0</v>
      </c>
      <c r="J412" s="84">
        <v>0</v>
      </c>
    </row>
    <row r="413" spans="1:10" ht="19.5" customHeight="1" thickBot="1">
      <c r="A413" s="529" t="s">
        <v>97</v>
      </c>
      <c r="B413" s="530"/>
      <c r="C413" s="530"/>
      <c r="D413" s="85">
        <f>D411+D412</f>
        <v>47376500</v>
      </c>
      <c r="E413" s="85">
        <f aca="true" t="shared" si="55" ref="E413:J413">E411+E412</f>
        <v>47376500</v>
      </c>
      <c r="F413" s="311">
        <f t="shared" si="54"/>
        <v>48711751</v>
      </c>
      <c r="G413" s="86">
        <f t="shared" si="55"/>
        <v>1335251</v>
      </c>
      <c r="H413" s="85">
        <f t="shared" si="55"/>
        <v>0</v>
      </c>
      <c r="I413" s="85">
        <f t="shared" si="55"/>
        <v>0</v>
      </c>
      <c r="J413" s="87">
        <f t="shared" si="55"/>
        <v>0</v>
      </c>
    </row>
    <row r="414" spans="1:10" ht="39" customHeight="1" thickBot="1">
      <c r="A414" s="539" t="s">
        <v>345</v>
      </c>
      <c r="B414" s="540"/>
      <c r="C414" s="540"/>
      <c r="D414" s="227">
        <f aca="true" t="shared" si="56" ref="D414:J414">D417+D434+D447+D504+D509</f>
        <v>2056254</v>
      </c>
      <c r="E414" s="227">
        <f t="shared" si="56"/>
        <v>2056254</v>
      </c>
      <c r="F414" s="312">
        <f t="shared" si="54"/>
        <v>252707466</v>
      </c>
      <c r="G414" s="227">
        <f t="shared" si="56"/>
        <v>233346412</v>
      </c>
      <c r="H414" s="227">
        <f t="shared" si="56"/>
        <v>17304800</v>
      </c>
      <c r="I414" s="227">
        <f t="shared" si="56"/>
        <v>0</v>
      </c>
      <c r="J414" s="253">
        <f t="shared" si="56"/>
        <v>0</v>
      </c>
    </row>
    <row r="415" spans="1:10" ht="15" hidden="1" thickBot="1">
      <c r="A415" s="541" t="s">
        <v>46</v>
      </c>
      <c r="B415" s="542"/>
      <c r="C415" s="542"/>
      <c r="D415" s="542"/>
      <c r="E415" s="542"/>
      <c r="F415" s="542"/>
      <c r="G415" s="542"/>
      <c r="H415" s="542"/>
      <c r="I415" s="542"/>
      <c r="J415" s="543"/>
    </row>
    <row r="416" spans="1:10" ht="15" hidden="1" thickBot="1">
      <c r="A416" s="126"/>
      <c r="B416" s="127"/>
      <c r="C416" s="127"/>
      <c r="D416" s="128"/>
      <c r="E416" s="128"/>
      <c r="F416" s="129"/>
      <c r="G416" s="130"/>
      <c r="H416" s="128"/>
      <c r="I416" s="128"/>
      <c r="J416" s="131"/>
    </row>
    <row r="417" spans="1:10" ht="15" hidden="1" thickBot="1">
      <c r="A417" s="500" t="s">
        <v>346</v>
      </c>
      <c r="B417" s="501"/>
      <c r="C417" s="501"/>
      <c r="D417" s="74">
        <f aca="true" t="shared" si="57" ref="D417:J417">SUM(D416:D416)</f>
        <v>0</v>
      </c>
      <c r="E417" s="74">
        <f t="shared" si="57"/>
        <v>0</v>
      </c>
      <c r="F417" s="74">
        <f t="shared" si="57"/>
        <v>0</v>
      </c>
      <c r="G417" s="74">
        <f t="shared" si="57"/>
        <v>0</v>
      </c>
      <c r="H417" s="74">
        <f t="shared" si="57"/>
        <v>0</v>
      </c>
      <c r="I417" s="74">
        <f t="shared" si="57"/>
        <v>0</v>
      </c>
      <c r="J417" s="75">
        <f t="shared" si="57"/>
        <v>0</v>
      </c>
    </row>
    <row r="418" spans="1:10" ht="15.75" hidden="1" thickBot="1">
      <c r="A418" s="502" t="s">
        <v>347</v>
      </c>
      <c r="B418" s="503"/>
      <c r="C418" s="503"/>
      <c r="D418" s="132"/>
      <c r="E418" s="132"/>
      <c r="F418" s="133"/>
      <c r="G418" s="134"/>
      <c r="H418" s="132"/>
      <c r="I418" s="132"/>
      <c r="J418" s="135"/>
    </row>
    <row r="419" spans="1:10" ht="15" hidden="1" thickBot="1">
      <c r="A419" s="529" t="s">
        <v>348</v>
      </c>
      <c r="B419" s="530"/>
      <c r="C419" s="530"/>
      <c r="D419" s="85">
        <f>D418+D417</f>
        <v>0</v>
      </c>
      <c r="E419" s="85">
        <f aca="true" t="shared" si="58" ref="E419:J419">E418+E417</f>
        <v>0</v>
      </c>
      <c r="F419" s="85">
        <f t="shared" si="58"/>
        <v>0</v>
      </c>
      <c r="G419" s="85">
        <f t="shared" si="58"/>
        <v>0</v>
      </c>
      <c r="H419" s="85">
        <f t="shared" si="58"/>
        <v>0</v>
      </c>
      <c r="I419" s="85">
        <f t="shared" si="58"/>
        <v>0</v>
      </c>
      <c r="J419" s="87">
        <f t="shared" si="58"/>
        <v>0</v>
      </c>
    </row>
    <row r="420" spans="1:10" ht="19.5" customHeight="1" thickBot="1">
      <c r="A420" s="544" t="s">
        <v>362</v>
      </c>
      <c r="B420" s="545"/>
      <c r="C420" s="545"/>
      <c r="D420" s="545"/>
      <c r="E420" s="545"/>
      <c r="F420" s="545"/>
      <c r="G420" s="545"/>
      <c r="H420" s="545"/>
      <c r="I420" s="545"/>
      <c r="J420" s="546"/>
    </row>
    <row r="421" spans="1:10" ht="25.5">
      <c r="A421" s="28" t="s">
        <v>286</v>
      </c>
      <c r="B421" s="24" t="s">
        <v>5</v>
      </c>
      <c r="C421" s="24" t="s">
        <v>363</v>
      </c>
      <c r="D421" s="156">
        <v>1000</v>
      </c>
      <c r="E421" s="156">
        <f aca="true" t="shared" si="59" ref="E421:E433">D421</f>
        <v>1000</v>
      </c>
      <c r="F421" s="204">
        <f aca="true" t="shared" si="60" ref="F421:F433">D421+G421+H421+I421+J421</f>
        <v>3780000</v>
      </c>
      <c r="G421" s="156">
        <v>3779000</v>
      </c>
      <c r="H421" s="156">
        <v>0</v>
      </c>
      <c r="I421" s="156">
        <v>0</v>
      </c>
      <c r="J421" s="170">
        <v>0</v>
      </c>
    </row>
    <row r="422" spans="1:10" ht="25.5">
      <c r="A422" s="373" t="s">
        <v>287</v>
      </c>
      <c r="B422" s="356" t="s">
        <v>5</v>
      </c>
      <c r="C422" s="356" t="s">
        <v>363</v>
      </c>
      <c r="D422" s="272">
        <v>1000</v>
      </c>
      <c r="E422" s="272">
        <f t="shared" si="59"/>
        <v>1000</v>
      </c>
      <c r="F422" s="358">
        <f t="shared" si="60"/>
        <v>178000</v>
      </c>
      <c r="G422" s="272">
        <f>3000+174000</f>
        <v>177000</v>
      </c>
      <c r="H422" s="272">
        <v>0</v>
      </c>
      <c r="I422" s="272">
        <v>0</v>
      </c>
      <c r="J422" s="383">
        <v>0</v>
      </c>
    </row>
    <row r="423" spans="1:10" ht="38.25">
      <c r="A423" s="28" t="s">
        <v>288</v>
      </c>
      <c r="B423" s="24" t="s">
        <v>5</v>
      </c>
      <c r="C423" s="24" t="s">
        <v>363</v>
      </c>
      <c r="D423" s="156">
        <v>1000</v>
      </c>
      <c r="E423" s="156">
        <f t="shared" si="59"/>
        <v>1000</v>
      </c>
      <c r="F423" s="204">
        <f t="shared" si="60"/>
        <v>36000</v>
      </c>
      <c r="G423" s="156">
        <v>35000</v>
      </c>
      <c r="H423" s="156">
        <v>0</v>
      </c>
      <c r="I423" s="156">
        <v>0</v>
      </c>
      <c r="J423" s="170">
        <v>0</v>
      </c>
    </row>
    <row r="424" spans="1:10" ht="38.25">
      <c r="A424" s="28" t="s">
        <v>289</v>
      </c>
      <c r="B424" s="24" t="s">
        <v>5</v>
      </c>
      <c r="C424" s="24" t="s">
        <v>363</v>
      </c>
      <c r="D424" s="156">
        <v>1000</v>
      </c>
      <c r="E424" s="156">
        <f t="shared" si="59"/>
        <v>1000</v>
      </c>
      <c r="F424" s="204">
        <f t="shared" si="60"/>
        <v>25000</v>
      </c>
      <c r="G424" s="156">
        <v>24000</v>
      </c>
      <c r="H424" s="156">
        <v>0</v>
      </c>
      <c r="I424" s="156">
        <v>0</v>
      </c>
      <c r="J424" s="170">
        <v>0</v>
      </c>
    </row>
    <row r="425" spans="1:10" ht="24.75" customHeight="1">
      <c r="A425" s="373" t="s">
        <v>419</v>
      </c>
      <c r="B425" s="356" t="str">
        <f>B424</f>
        <v>02</v>
      </c>
      <c r="C425" s="356" t="str">
        <f>C424</f>
        <v>65/61</v>
      </c>
      <c r="D425" s="272">
        <v>1000</v>
      </c>
      <c r="E425" s="272">
        <f t="shared" si="59"/>
        <v>1000</v>
      </c>
      <c r="F425" s="358">
        <f t="shared" si="60"/>
        <v>329000</v>
      </c>
      <c r="G425" s="272">
        <v>316000</v>
      </c>
      <c r="H425" s="272">
        <v>12000</v>
      </c>
      <c r="I425" s="272">
        <f>I409</f>
        <v>0</v>
      </c>
      <c r="J425" s="383">
        <f>J409</f>
        <v>0</v>
      </c>
    </row>
    <row r="426" spans="1:10" ht="24.75" customHeight="1">
      <c r="A426" s="28" t="s">
        <v>420</v>
      </c>
      <c r="B426" s="24" t="str">
        <f aca="true" t="shared" si="61" ref="B426:C428">B425</f>
        <v>02</v>
      </c>
      <c r="C426" s="24" t="str">
        <f t="shared" si="61"/>
        <v>65/61</v>
      </c>
      <c r="D426" s="156">
        <v>0</v>
      </c>
      <c r="E426" s="156">
        <f t="shared" si="59"/>
        <v>0</v>
      </c>
      <c r="F426" s="204">
        <f t="shared" si="60"/>
        <v>9500000</v>
      </c>
      <c r="G426" s="156">
        <v>6300000</v>
      </c>
      <c r="H426" s="156">
        <v>3200000</v>
      </c>
      <c r="I426" s="156">
        <f aca="true" t="shared" si="62" ref="I426:J428">I410</f>
        <v>0</v>
      </c>
      <c r="J426" s="170">
        <f t="shared" si="62"/>
        <v>0</v>
      </c>
    </row>
    <row r="427" spans="1:10" ht="25.5">
      <c r="A427" s="28" t="s">
        <v>421</v>
      </c>
      <c r="B427" s="24" t="str">
        <f t="shared" si="61"/>
        <v>02</v>
      </c>
      <c r="C427" s="24" t="str">
        <f t="shared" si="61"/>
        <v>65/61</v>
      </c>
      <c r="D427" s="156">
        <v>0</v>
      </c>
      <c r="E427" s="156">
        <f t="shared" si="59"/>
        <v>0</v>
      </c>
      <c r="F427" s="204">
        <f t="shared" si="60"/>
        <v>90600</v>
      </c>
      <c r="G427" s="156">
        <v>60600</v>
      </c>
      <c r="H427" s="156">
        <v>30000</v>
      </c>
      <c r="I427" s="156">
        <f t="shared" si="62"/>
        <v>0</v>
      </c>
      <c r="J427" s="170">
        <f t="shared" si="62"/>
        <v>0</v>
      </c>
    </row>
    <row r="428" spans="1:10" ht="25.5">
      <c r="A428" s="28" t="s">
        <v>422</v>
      </c>
      <c r="B428" s="24" t="str">
        <f t="shared" si="61"/>
        <v>02</v>
      </c>
      <c r="C428" s="24" t="str">
        <f t="shared" si="61"/>
        <v>65/61</v>
      </c>
      <c r="D428" s="156">
        <v>0</v>
      </c>
      <c r="E428" s="156">
        <f t="shared" si="59"/>
        <v>0</v>
      </c>
      <c r="F428" s="204">
        <f t="shared" si="60"/>
        <v>31000</v>
      </c>
      <c r="G428" s="156">
        <v>20000</v>
      </c>
      <c r="H428" s="156">
        <v>11000</v>
      </c>
      <c r="I428" s="156">
        <f t="shared" si="62"/>
        <v>0</v>
      </c>
      <c r="J428" s="170">
        <f t="shared" si="62"/>
        <v>0</v>
      </c>
    </row>
    <row r="429" spans="1:10" ht="25.5">
      <c r="A429" s="175" t="s">
        <v>290</v>
      </c>
      <c r="B429" s="24" t="s">
        <v>5</v>
      </c>
      <c r="C429" s="24" t="s">
        <v>363</v>
      </c>
      <c r="D429" s="156">
        <v>100000</v>
      </c>
      <c r="E429" s="156">
        <f t="shared" si="59"/>
        <v>100000</v>
      </c>
      <c r="F429" s="204">
        <f t="shared" si="60"/>
        <v>11720000</v>
      </c>
      <c r="G429" s="156">
        <v>11620000</v>
      </c>
      <c r="H429" s="156">
        <v>0</v>
      </c>
      <c r="I429" s="156">
        <v>0</v>
      </c>
      <c r="J429" s="170">
        <v>0</v>
      </c>
    </row>
    <row r="430" spans="1:10" ht="25.5">
      <c r="A430" s="175" t="s">
        <v>291</v>
      </c>
      <c r="B430" s="24" t="s">
        <v>5</v>
      </c>
      <c r="C430" s="24" t="s">
        <v>363</v>
      </c>
      <c r="D430" s="156">
        <v>350000</v>
      </c>
      <c r="E430" s="156">
        <f t="shared" si="59"/>
        <v>350000</v>
      </c>
      <c r="F430" s="204">
        <f t="shared" si="60"/>
        <v>355000</v>
      </c>
      <c r="G430" s="156">
        <v>5000</v>
      </c>
      <c r="H430" s="156">
        <v>0</v>
      </c>
      <c r="I430" s="156">
        <v>0</v>
      </c>
      <c r="J430" s="170">
        <v>0</v>
      </c>
    </row>
    <row r="431" spans="1:10" ht="38.25">
      <c r="A431" s="175" t="s">
        <v>292</v>
      </c>
      <c r="B431" s="24" t="s">
        <v>5</v>
      </c>
      <c r="C431" s="24" t="s">
        <v>363</v>
      </c>
      <c r="D431" s="156">
        <v>1500</v>
      </c>
      <c r="E431" s="156">
        <f t="shared" si="59"/>
        <v>1500</v>
      </c>
      <c r="F431" s="204">
        <f t="shared" si="60"/>
        <v>77600</v>
      </c>
      <c r="G431" s="156">
        <v>76100</v>
      </c>
      <c r="H431" s="156">
        <v>0</v>
      </c>
      <c r="I431" s="156">
        <v>0</v>
      </c>
      <c r="J431" s="170">
        <v>0</v>
      </c>
    </row>
    <row r="432" spans="1:10" ht="25.5">
      <c r="A432" s="371" t="s">
        <v>539</v>
      </c>
      <c r="B432" s="24" t="s">
        <v>108</v>
      </c>
      <c r="C432" s="24" t="s">
        <v>540</v>
      </c>
      <c r="D432" s="156">
        <v>1000</v>
      </c>
      <c r="E432" s="156">
        <v>1000</v>
      </c>
      <c r="F432" s="204">
        <f>D432+G432+H432+I432+J432</f>
        <v>55622096</v>
      </c>
      <c r="G432" s="156">
        <v>55621096</v>
      </c>
      <c r="H432" s="156">
        <v>0</v>
      </c>
      <c r="I432" s="156">
        <v>0</v>
      </c>
      <c r="J432" s="170">
        <v>0</v>
      </c>
    </row>
    <row r="433" spans="1:10" ht="39" thickBot="1">
      <c r="A433" s="175" t="s">
        <v>293</v>
      </c>
      <c r="B433" s="24" t="s">
        <v>5</v>
      </c>
      <c r="C433" s="24" t="s">
        <v>363</v>
      </c>
      <c r="D433" s="156">
        <v>1500</v>
      </c>
      <c r="E433" s="156">
        <f t="shared" si="59"/>
        <v>1500</v>
      </c>
      <c r="F433" s="204">
        <f t="shared" si="60"/>
        <v>55500</v>
      </c>
      <c r="G433" s="156">
        <v>54000</v>
      </c>
      <c r="H433" s="156">
        <v>0</v>
      </c>
      <c r="I433" s="156">
        <v>0</v>
      </c>
      <c r="J433" s="170">
        <v>0</v>
      </c>
    </row>
    <row r="434" spans="1:10" ht="19.5" customHeight="1">
      <c r="A434" s="547" t="s">
        <v>364</v>
      </c>
      <c r="B434" s="548"/>
      <c r="C434" s="548"/>
      <c r="D434" s="258">
        <f aca="true" t="shared" si="63" ref="D434:J434">SUM(D421:D433)</f>
        <v>459000</v>
      </c>
      <c r="E434" s="258">
        <f t="shared" si="63"/>
        <v>459000</v>
      </c>
      <c r="F434" s="258">
        <f t="shared" si="63"/>
        <v>81799796</v>
      </c>
      <c r="G434" s="258">
        <f t="shared" si="63"/>
        <v>78087796</v>
      </c>
      <c r="H434" s="258">
        <f t="shared" si="63"/>
        <v>3253000</v>
      </c>
      <c r="I434" s="258">
        <f t="shared" si="63"/>
        <v>0</v>
      </c>
      <c r="J434" s="259">
        <f t="shared" si="63"/>
        <v>0</v>
      </c>
    </row>
    <row r="435" spans="1:10" ht="19.5" customHeight="1">
      <c r="A435" s="502" t="s">
        <v>365</v>
      </c>
      <c r="B435" s="503"/>
      <c r="C435" s="503"/>
      <c r="D435" s="260">
        <v>8000</v>
      </c>
      <c r="E435" s="260">
        <v>8000</v>
      </c>
      <c r="F435" s="261">
        <v>8000</v>
      </c>
      <c r="G435" s="262"/>
      <c r="H435" s="260"/>
      <c r="I435" s="260"/>
      <c r="J435" s="263"/>
    </row>
    <row r="436" spans="1:10" ht="19.5" customHeight="1" thickBot="1">
      <c r="A436" s="529" t="s">
        <v>349</v>
      </c>
      <c r="B436" s="530"/>
      <c r="C436" s="530"/>
      <c r="D436" s="264">
        <f>D435+D434</f>
        <v>467000</v>
      </c>
      <c r="E436" s="264">
        <f aca="true" t="shared" si="64" ref="E436:J436">E435+E434</f>
        <v>467000</v>
      </c>
      <c r="F436" s="264">
        <f t="shared" si="64"/>
        <v>81807796</v>
      </c>
      <c r="G436" s="264">
        <f t="shared" si="64"/>
        <v>78087796</v>
      </c>
      <c r="H436" s="264">
        <f t="shared" si="64"/>
        <v>3253000</v>
      </c>
      <c r="I436" s="264">
        <f t="shared" si="64"/>
        <v>0</v>
      </c>
      <c r="J436" s="265">
        <f t="shared" si="64"/>
        <v>0</v>
      </c>
    </row>
    <row r="437" spans="1:10" ht="19.5" customHeight="1" thickBot="1">
      <c r="A437" s="544" t="s">
        <v>58</v>
      </c>
      <c r="B437" s="545"/>
      <c r="C437" s="545"/>
      <c r="D437" s="545"/>
      <c r="E437" s="545"/>
      <c r="F437" s="545"/>
      <c r="G437" s="545"/>
      <c r="H437" s="545"/>
      <c r="I437" s="545"/>
      <c r="J437" s="546"/>
    </row>
    <row r="438" spans="1:10" ht="38.25">
      <c r="A438" s="244" t="s">
        <v>234</v>
      </c>
      <c r="B438" s="24" t="s">
        <v>5</v>
      </c>
      <c r="C438" s="24" t="s">
        <v>366</v>
      </c>
      <c r="D438" s="156">
        <v>388000</v>
      </c>
      <c r="E438" s="156">
        <f aca="true" t="shared" si="65" ref="E438:E446">D438</f>
        <v>388000</v>
      </c>
      <c r="F438" s="204">
        <f aca="true" t="shared" si="66" ref="F438:F446">D438+G438+H438+I438+J438</f>
        <v>388000</v>
      </c>
      <c r="G438" s="156">
        <v>0</v>
      </c>
      <c r="H438" s="171">
        <v>0</v>
      </c>
      <c r="I438" s="171">
        <v>0</v>
      </c>
      <c r="J438" s="172">
        <v>0</v>
      </c>
    </row>
    <row r="439" spans="1:10" ht="38.25">
      <c r="A439" s="244" t="s">
        <v>215</v>
      </c>
      <c r="B439" s="24" t="s">
        <v>5</v>
      </c>
      <c r="C439" s="24" t="s">
        <v>366</v>
      </c>
      <c r="D439" s="156">
        <v>1000</v>
      </c>
      <c r="E439" s="156">
        <f t="shared" si="65"/>
        <v>1000</v>
      </c>
      <c r="F439" s="204">
        <f t="shared" si="66"/>
        <v>7755000</v>
      </c>
      <c r="G439" s="169">
        <v>4500000</v>
      </c>
      <c r="H439" s="299">
        <v>3254000</v>
      </c>
      <c r="I439" s="299">
        <v>0</v>
      </c>
      <c r="J439" s="170">
        <v>0</v>
      </c>
    </row>
    <row r="440" spans="1:10" ht="51">
      <c r="A440" s="244" t="s">
        <v>216</v>
      </c>
      <c r="B440" s="24" t="s">
        <v>5</v>
      </c>
      <c r="C440" s="24" t="s">
        <v>366</v>
      </c>
      <c r="D440" s="156">
        <v>1000</v>
      </c>
      <c r="E440" s="156">
        <f t="shared" si="65"/>
        <v>1000</v>
      </c>
      <c r="F440" s="204">
        <f t="shared" si="66"/>
        <v>95200</v>
      </c>
      <c r="G440" s="169">
        <v>45000</v>
      </c>
      <c r="H440" s="171">
        <v>49200</v>
      </c>
      <c r="I440" s="171">
        <v>0</v>
      </c>
      <c r="J440" s="172">
        <v>0</v>
      </c>
    </row>
    <row r="441" spans="1:10" ht="51">
      <c r="A441" s="244" t="s">
        <v>217</v>
      </c>
      <c r="B441" s="24" t="s">
        <v>5</v>
      </c>
      <c r="C441" s="24" t="s">
        <v>366</v>
      </c>
      <c r="D441" s="156">
        <v>1000</v>
      </c>
      <c r="E441" s="156">
        <f t="shared" si="65"/>
        <v>1000</v>
      </c>
      <c r="F441" s="204">
        <f t="shared" si="66"/>
        <v>65500</v>
      </c>
      <c r="G441" s="169">
        <v>34500</v>
      </c>
      <c r="H441" s="299">
        <v>30000</v>
      </c>
      <c r="I441" s="299">
        <v>0</v>
      </c>
      <c r="J441" s="170">
        <v>0</v>
      </c>
    </row>
    <row r="442" spans="1:10" ht="25.5">
      <c r="A442" s="224" t="s">
        <v>504</v>
      </c>
      <c r="B442" s="356" t="s">
        <v>5</v>
      </c>
      <c r="C442" s="356" t="s">
        <v>366</v>
      </c>
      <c r="D442" s="384">
        <v>100000</v>
      </c>
      <c r="E442" s="272">
        <f t="shared" si="65"/>
        <v>100000</v>
      </c>
      <c r="F442" s="358">
        <f t="shared" si="66"/>
        <v>689000</v>
      </c>
      <c r="G442" s="384">
        <v>550000</v>
      </c>
      <c r="H442" s="315">
        <f>18000+21000</f>
        <v>39000</v>
      </c>
      <c r="I442" s="315">
        <v>0</v>
      </c>
      <c r="J442" s="389">
        <v>0</v>
      </c>
    </row>
    <row r="443" spans="1:10" ht="14.25">
      <c r="A443" s="224" t="s">
        <v>505</v>
      </c>
      <c r="B443" s="356" t="s">
        <v>5</v>
      </c>
      <c r="C443" s="356" t="s">
        <v>366</v>
      </c>
      <c r="D443" s="384">
        <v>2000</v>
      </c>
      <c r="E443" s="272">
        <f t="shared" si="65"/>
        <v>2000</v>
      </c>
      <c r="F443" s="358">
        <f t="shared" si="66"/>
        <v>28500000</v>
      </c>
      <c r="G443" s="390">
        <v>20250000</v>
      </c>
      <c r="H443" s="315">
        <v>8248000</v>
      </c>
      <c r="I443" s="315">
        <v>0</v>
      </c>
      <c r="J443" s="389">
        <v>0</v>
      </c>
    </row>
    <row r="444" spans="1:10" ht="25.5">
      <c r="A444" s="162" t="s">
        <v>544</v>
      </c>
      <c r="B444" s="24" t="s">
        <v>5</v>
      </c>
      <c r="C444" s="24" t="s">
        <v>366</v>
      </c>
      <c r="D444" s="169">
        <v>1000</v>
      </c>
      <c r="E444" s="156">
        <f t="shared" si="65"/>
        <v>1000</v>
      </c>
      <c r="F444" s="204">
        <f t="shared" si="66"/>
        <v>250000</v>
      </c>
      <c r="G444" s="300">
        <v>175000</v>
      </c>
      <c r="H444" s="16">
        <v>74000</v>
      </c>
      <c r="I444" s="16">
        <v>0</v>
      </c>
      <c r="J444" s="298">
        <v>0</v>
      </c>
    </row>
    <row r="445" spans="1:10" ht="25.5">
      <c r="A445" s="162" t="s">
        <v>507</v>
      </c>
      <c r="B445" s="24" t="s">
        <v>5</v>
      </c>
      <c r="C445" s="24" t="s">
        <v>366</v>
      </c>
      <c r="D445" s="169">
        <v>1000</v>
      </c>
      <c r="E445" s="156">
        <f t="shared" si="65"/>
        <v>1000</v>
      </c>
      <c r="F445" s="204">
        <f t="shared" si="66"/>
        <v>115000</v>
      </c>
      <c r="G445" s="300">
        <v>60000</v>
      </c>
      <c r="H445" s="16">
        <v>54000</v>
      </c>
      <c r="I445" s="16">
        <v>0</v>
      </c>
      <c r="J445" s="298">
        <v>0</v>
      </c>
    </row>
    <row r="446" spans="1:10" ht="26.25" thickBot="1">
      <c r="A446" s="162" t="s">
        <v>506</v>
      </c>
      <c r="B446" s="24" t="s">
        <v>5</v>
      </c>
      <c r="C446" s="24" t="s">
        <v>366</v>
      </c>
      <c r="D446" s="169">
        <v>1000</v>
      </c>
      <c r="E446" s="156">
        <f t="shared" si="65"/>
        <v>1000</v>
      </c>
      <c r="F446" s="204">
        <f t="shared" si="66"/>
        <v>7500000</v>
      </c>
      <c r="G446" s="169">
        <v>5300000</v>
      </c>
      <c r="H446" s="156">
        <v>2199000</v>
      </c>
      <c r="I446" s="156">
        <v>0</v>
      </c>
      <c r="J446" s="170">
        <v>0</v>
      </c>
    </row>
    <row r="447" spans="1:10" ht="19.5" customHeight="1">
      <c r="A447" s="547" t="s">
        <v>367</v>
      </c>
      <c r="B447" s="548"/>
      <c r="C447" s="548"/>
      <c r="D447" s="258">
        <f aca="true" t="shared" si="67" ref="D447:J447">SUM(D438:D446)</f>
        <v>496000</v>
      </c>
      <c r="E447" s="258">
        <f t="shared" si="67"/>
        <v>496000</v>
      </c>
      <c r="F447" s="258">
        <f t="shared" si="67"/>
        <v>45357700</v>
      </c>
      <c r="G447" s="258">
        <f t="shared" si="67"/>
        <v>30914500</v>
      </c>
      <c r="H447" s="258">
        <f t="shared" si="67"/>
        <v>13947200</v>
      </c>
      <c r="I447" s="258">
        <f t="shared" si="67"/>
        <v>0</v>
      </c>
      <c r="J447" s="259">
        <f t="shared" si="67"/>
        <v>0</v>
      </c>
    </row>
    <row r="448" spans="1:10" ht="19.5" customHeight="1">
      <c r="A448" s="502" t="s">
        <v>368</v>
      </c>
      <c r="B448" s="503"/>
      <c r="C448" s="503"/>
      <c r="D448" s="260">
        <v>1500</v>
      </c>
      <c r="E448" s="260">
        <v>1500</v>
      </c>
      <c r="F448" s="261">
        <v>1500</v>
      </c>
      <c r="G448" s="262"/>
      <c r="H448" s="260"/>
      <c r="I448" s="260"/>
      <c r="J448" s="263"/>
    </row>
    <row r="449" spans="1:10" ht="19.5" customHeight="1" thickBot="1">
      <c r="A449" s="529" t="s">
        <v>350</v>
      </c>
      <c r="B449" s="530"/>
      <c r="C449" s="530"/>
      <c r="D449" s="264">
        <f>D448+D447</f>
        <v>497500</v>
      </c>
      <c r="E449" s="264">
        <f aca="true" t="shared" si="68" ref="E449:J449">E448+E447</f>
        <v>497500</v>
      </c>
      <c r="F449" s="264">
        <f t="shared" si="68"/>
        <v>45359200</v>
      </c>
      <c r="G449" s="264">
        <f t="shared" si="68"/>
        <v>30914500</v>
      </c>
      <c r="H449" s="264">
        <f t="shared" si="68"/>
        <v>13947200</v>
      </c>
      <c r="I449" s="264">
        <f t="shared" si="68"/>
        <v>0</v>
      </c>
      <c r="J449" s="265">
        <f t="shared" si="68"/>
        <v>0</v>
      </c>
    </row>
    <row r="450" spans="1:10" ht="19.5" customHeight="1" thickBot="1">
      <c r="A450" s="544" t="s">
        <v>73</v>
      </c>
      <c r="B450" s="545"/>
      <c r="C450" s="545"/>
      <c r="D450" s="545"/>
      <c r="E450" s="545"/>
      <c r="F450" s="545"/>
      <c r="G450" s="545"/>
      <c r="H450" s="545"/>
      <c r="I450" s="545"/>
      <c r="J450" s="546"/>
    </row>
    <row r="451" spans="1:10" ht="25.5">
      <c r="A451" s="255" t="s">
        <v>509</v>
      </c>
      <c r="B451" s="24" t="s">
        <v>5</v>
      </c>
      <c r="C451" s="24" t="s">
        <v>369</v>
      </c>
      <c r="D451" s="301">
        <v>105700</v>
      </c>
      <c r="E451" s="156">
        <f aca="true" t="shared" si="69" ref="E451:E503">D451</f>
        <v>105700</v>
      </c>
      <c r="F451" s="204">
        <f aca="true" t="shared" si="70" ref="F451:F503">D451+G451+H451+I451+J451</f>
        <v>108300</v>
      </c>
      <c r="G451" s="301">
        <v>2600</v>
      </c>
      <c r="H451" s="206">
        <v>0</v>
      </c>
      <c r="I451" s="206">
        <v>0</v>
      </c>
      <c r="J451" s="208">
        <v>0</v>
      </c>
    </row>
    <row r="452" spans="1:10" ht="25.5">
      <c r="A452" s="255" t="s">
        <v>510</v>
      </c>
      <c r="B452" s="24" t="s">
        <v>5</v>
      </c>
      <c r="C452" s="24" t="s">
        <v>369</v>
      </c>
      <c r="D452" s="301">
        <v>71000</v>
      </c>
      <c r="E452" s="156">
        <f t="shared" si="69"/>
        <v>71000</v>
      </c>
      <c r="F452" s="204">
        <f t="shared" si="70"/>
        <v>74600</v>
      </c>
      <c r="G452" s="301">
        <v>3600</v>
      </c>
      <c r="H452" s="206">
        <v>0</v>
      </c>
      <c r="I452" s="206">
        <v>0</v>
      </c>
      <c r="J452" s="208">
        <v>0</v>
      </c>
    </row>
    <row r="453" spans="1:10" ht="30.75" customHeight="1">
      <c r="A453" s="355" t="s">
        <v>487</v>
      </c>
      <c r="B453" s="356" t="s">
        <v>5</v>
      </c>
      <c r="C453" s="356" t="s">
        <v>369</v>
      </c>
      <c r="D453" s="357">
        <v>1000</v>
      </c>
      <c r="E453" s="272">
        <f t="shared" si="69"/>
        <v>1000</v>
      </c>
      <c r="F453" s="358">
        <f t="shared" si="70"/>
        <v>76000</v>
      </c>
      <c r="G453" s="357">
        <v>75000</v>
      </c>
      <c r="H453" s="359">
        <v>0</v>
      </c>
      <c r="I453" s="359">
        <v>0</v>
      </c>
      <c r="J453" s="360">
        <v>0</v>
      </c>
    </row>
    <row r="454" spans="1:10" ht="25.5">
      <c r="A454" s="355" t="s">
        <v>483</v>
      </c>
      <c r="B454" s="356" t="s">
        <v>5</v>
      </c>
      <c r="C454" s="356" t="s">
        <v>369</v>
      </c>
      <c r="D454" s="357">
        <v>1000</v>
      </c>
      <c r="E454" s="272">
        <f t="shared" si="69"/>
        <v>1000</v>
      </c>
      <c r="F454" s="358">
        <f t="shared" si="70"/>
        <v>81100</v>
      </c>
      <c r="G454" s="357">
        <v>80100</v>
      </c>
      <c r="H454" s="359">
        <v>0</v>
      </c>
      <c r="I454" s="359">
        <v>0</v>
      </c>
      <c r="J454" s="360">
        <v>0</v>
      </c>
    </row>
    <row r="455" spans="1:10" ht="25.5">
      <c r="A455" s="361" t="s">
        <v>299</v>
      </c>
      <c r="B455" s="356" t="s">
        <v>5</v>
      </c>
      <c r="C455" s="356" t="s">
        <v>369</v>
      </c>
      <c r="D455" s="357">
        <v>1000</v>
      </c>
      <c r="E455" s="272">
        <f t="shared" si="69"/>
        <v>1000</v>
      </c>
      <c r="F455" s="358">
        <f t="shared" si="70"/>
        <v>75700</v>
      </c>
      <c r="G455" s="357">
        <v>74700</v>
      </c>
      <c r="H455" s="359">
        <v>0</v>
      </c>
      <c r="I455" s="359">
        <v>0</v>
      </c>
      <c r="J455" s="360">
        <v>0</v>
      </c>
    </row>
    <row r="456" spans="1:10" ht="25.5">
      <c r="A456" s="255" t="s">
        <v>517</v>
      </c>
      <c r="B456" s="24" t="s">
        <v>5</v>
      </c>
      <c r="C456" s="24" t="s">
        <v>369</v>
      </c>
      <c r="D456" s="301">
        <v>100000</v>
      </c>
      <c r="E456" s="156">
        <f t="shared" si="69"/>
        <v>100000</v>
      </c>
      <c r="F456" s="204">
        <f>D456+G456+H456+I456+J456</f>
        <v>103600</v>
      </c>
      <c r="G456" s="301">
        <v>0</v>
      </c>
      <c r="H456" s="206">
        <v>3600</v>
      </c>
      <c r="I456" s="206">
        <v>0</v>
      </c>
      <c r="J456" s="208">
        <v>0</v>
      </c>
    </row>
    <row r="457" spans="1:10" ht="25.5">
      <c r="A457" s="355" t="s">
        <v>498</v>
      </c>
      <c r="B457" s="356" t="s">
        <v>5</v>
      </c>
      <c r="C457" s="356" t="s">
        <v>369</v>
      </c>
      <c r="D457" s="381">
        <v>1000</v>
      </c>
      <c r="E457" s="272">
        <f t="shared" si="69"/>
        <v>1000</v>
      </c>
      <c r="F457" s="358">
        <f t="shared" si="70"/>
        <v>114900</v>
      </c>
      <c r="G457" s="381">
        <f>110000+3900</f>
        <v>113900</v>
      </c>
      <c r="H457" s="359">
        <v>0</v>
      </c>
      <c r="I457" s="359">
        <v>0</v>
      </c>
      <c r="J457" s="360">
        <v>0</v>
      </c>
    </row>
    <row r="458" spans="1:10" ht="25.5">
      <c r="A458" s="355" t="s">
        <v>478</v>
      </c>
      <c r="B458" s="356" t="s">
        <v>5</v>
      </c>
      <c r="C458" s="356" t="s">
        <v>369</v>
      </c>
      <c r="D458" s="381">
        <v>1000</v>
      </c>
      <c r="E458" s="272">
        <f t="shared" si="69"/>
        <v>1000</v>
      </c>
      <c r="F458" s="358">
        <f t="shared" si="70"/>
        <v>91300</v>
      </c>
      <c r="G458" s="381">
        <f>86000+4300</f>
        <v>90300</v>
      </c>
      <c r="H458" s="359">
        <v>0</v>
      </c>
      <c r="I458" s="359">
        <v>0</v>
      </c>
      <c r="J458" s="360">
        <v>0</v>
      </c>
    </row>
    <row r="459" spans="1:10" ht="25.5">
      <c r="A459" s="243" t="s">
        <v>300</v>
      </c>
      <c r="B459" s="24" t="s">
        <v>5</v>
      </c>
      <c r="C459" s="24" t="s">
        <v>369</v>
      </c>
      <c r="D459" s="302">
        <v>86000</v>
      </c>
      <c r="E459" s="156">
        <f t="shared" si="69"/>
        <v>86000</v>
      </c>
      <c r="F459" s="204">
        <f t="shared" si="70"/>
        <v>90200</v>
      </c>
      <c r="G459" s="302">
        <v>4200</v>
      </c>
      <c r="H459" s="206">
        <v>0</v>
      </c>
      <c r="I459" s="206">
        <v>0</v>
      </c>
      <c r="J459" s="208">
        <v>0</v>
      </c>
    </row>
    <row r="460" spans="1:10" ht="25.5">
      <c r="A460" s="243" t="s">
        <v>301</v>
      </c>
      <c r="B460" s="24" t="s">
        <v>5</v>
      </c>
      <c r="C460" s="24" t="s">
        <v>369</v>
      </c>
      <c r="D460" s="302">
        <v>89554</v>
      </c>
      <c r="E460" s="156">
        <f t="shared" si="69"/>
        <v>89554</v>
      </c>
      <c r="F460" s="204">
        <f t="shared" si="70"/>
        <v>92874</v>
      </c>
      <c r="G460" s="302">
        <v>3320</v>
      </c>
      <c r="H460" s="206">
        <v>0</v>
      </c>
      <c r="I460" s="206">
        <v>0</v>
      </c>
      <c r="J460" s="208">
        <v>0</v>
      </c>
    </row>
    <row r="461" spans="1:10" ht="25.5">
      <c r="A461" s="243" t="s">
        <v>302</v>
      </c>
      <c r="B461" s="24" t="s">
        <v>5</v>
      </c>
      <c r="C461" s="24" t="s">
        <v>369</v>
      </c>
      <c r="D461" s="302">
        <v>76000</v>
      </c>
      <c r="E461" s="156">
        <f t="shared" si="69"/>
        <v>76000</v>
      </c>
      <c r="F461" s="204">
        <f t="shared" si="70"/>
        <v>80000</v>
      </c>
      <c r="G461" s="302">
        <v>4000</v>
      </c>
      <c r="H461" s="206">
        <v>0</v>
      </c>
      <c r="I461" s="206">
        <v>0</v>
      </c>
      <c r="J461" s="208">
        <v>0</v>
      </c>
    </row>
    <row r="462" spans="1:10" ht="25.5">
      <c r="A462" s="243" t="s">
        <v>303</v>
      </c>
      <c r="B462" s="24" t="s">
        <v>5</v>
      </c>
      <c r="C462" s="24" t="s">
        <v>369</v>
      </c>
      <c r="D462" s="303">
        <v>94000</v>
      </c>
      <c r="E462" s="156">
        <f t="shared" si="69"/>
        <v>94000</v>
      </c>
      <c r="F462" s="204">
        <f t="shared" si="70"/>
        <v>96600</v>
      </c>
      <c r="G462" s="303">
        <v>2600</v>
      </c>
      <c r="H462" s="206">
        <v>0</v>
      </c>
      <c r="I462" s="206">
        <v>0</v>
      </c>
      <c r="J462" s="208">
        <v>0</v>
      </c>
    </row>
    <row r="463" spans="1:10" ht="25.5">
      <c r="A463" s="255" t="s">
        <v>439</v>
      </c>
      <c r="B463" s="24" t="s">
        <v>5</v>
      </c>
      <c r="C463" s="24" t="s">
        <v>369</v>
      </c>
      <c r="D463" s="304">
        <v>166000</v>
      </c>
      <c r="E463" s="156">
        <f t="shared" si="69"/>
        <v>166000</v>
      </c>
      <c r="F463" s="204">
        <f t="shared" si="70"/>
        <v>171000</v>
      </c>
      <c r="G463" s="304">
        <v>5000</v>
      </c>
      <c r="H463" s="206">
        <v>0</v>
      </c>
      <c r="I463" s="206">
        <v>0</v>
      </c>
      <c r="J463" s="208">
        <v>0</v>
      </c>
    </row>
    <row r="464" spans="1:10" ht="25.5">
      <c r="A464" s="255" t="s">
        <v>511</v>
      </c>
      <c r="B464" s="24" t="s">
        <v>5</v>
      </c>
      <c r="C464" s="24" t="s">
        <v>369</v>
      </c>
      <c r="D464" s="206">
        <v>1000</v>
      </c>
      <c r="E464" s="156">
        <f t="shared" si="69"/>
        <v>1000</v>
      </c>
      <c r="F464" s="204">
        <f t="shared" si="70"/>
        <v>4390000</v>
      </c>
      <c r="G464" s="206">
        <v>4389000</v>
      </c>
      <c r="H464" s="206">
        <v>0</v>
      </c>
      <c r="I464" s="206">
        <v>0</v>
      </c>
      <c r="J464" s="208">
        <v>0</v>
      </c>
    </row>
    <row r="465" spans="1:10" ht="25.5">
      <c r="A465" s="255" t="s">
        <v>512</v>
      </c>
      <c r="B465" s="24" t="s">
        <v>5</v>
      </c>
      <c r="C465" s="24" t="s">
        <v>369</v>
      </c>
      <c r="D465" s="206">
        <v>170000</v>
      </c>
      <c r="E465" s="156">
        <f t="shared" si="69"/>
        <v>170000</v>
      </c>
      <c r="F465" s="204">
        <f t="shared" si="70"/>
        <v>3170000</v>
      </c>
      <c r="G465" s="206">
        <v>3000000</v>
      </c>
      <c r="H465" s="206">
        <v>0</v>
      </c>
      <c r="I465" s="206">
        <v>0</v>
      </c>
      <c r="J465" s="208">
        <v>0</v>
      </c>
    </row>
    <row r="466" spans="1:10" ht="25.5">
      <c r="A466" s="355" t="s">
        <v>488</v>
      </c>
      <c r="B466" s="356" t="s">
        <v>5</v>
      </c>
      <c r="C466" s="356" t="s">
        <v>369</v>
      </c>
      <c r="D466" s="359">
        <v>1000</v>
      </c>
      <c r="E466" s="272">
        <f t="shared" si="69"/>
        <v>1000</v>
      </c>
      <c r="F466" s="358">
        <f t="shared" si="70"/>
        <v>2910000</v>
      </c>
      <c r="G466" s="359">
        <f>2328000+581000</f>
        <v>2909000</v>
      </c>
      <c r="H466" s="359">
        <v>0</v>
      </c>
      <c r="I466" s="359">
        <v>0</v>
      </c>
      <c r="J466" s="360">
        <v>0</v>
      </c>
    </row>
    <row r="467" spans="1:10" ht="25.5">
      <c r="A467" s="255" t="s">
        <v>482</v>
      </c>
      <c r="B467" s="24" t="s">
        <v>5</v>
      </c>
      <c r="C467" s="24" t="s">
        <v>369</v>
      </c>
      <c r="D467" s="206">
        <v>1000</v>
      </c>
      <c r="E467" s="156">
        <f t="shared" si="69"/>
        <v>1000</v>
      </c>
      <c r="F467" s="204">
        <f t="shared" si="70"/>
        <v>4600000</v>
      </c>
      <c r="G467" s="206">
        <v>4599000</v>
      </c>
      <c r="H467" s="206">
        <v>0</v>
      </c>
      <c r="I467" s="206">
        <v>0</v>
      </c>
      <c r="J467" s="208">
        <v>0</v>
      </c>
    </row>
    <row r="468" spans="1:10" ht="25.5">
      <c r="A468" s="243" t="s">
        <v>294</v>
      </c>
      <c r="B468" s="24" t="s">
        <v>5</v>
      </c>
      <c r="C468" s="24" t="s">
        <v>369</v>
      </c>
      <c r="D468" s="206">
        <v>1000</v>
      </c>
      <c r="E468" s="156">
        <f t="shared" si="69"/>
        <v>1000</v>
      </c>
      <c r="F468" s="204">
        <f t="shared" si="70"/>
        <v>2557000</v>
      </c>
      <c r="G468" s="206">
        <v>2556000</v>
      </c>
      <c r="H468" s="206">
        <v>0</v>
      </c>
      <c r="I468" s="206">
        <v>0</v>
      </c>
      <c r="J468" s="208">
        <v>0</v>
      </c>
    </row>
    <row r="469" spans="1:10" ht="25.5">
      <c r="A469" s="255" t="s">
        <v>518</v>
      </c>
      <c r="B469" s="24" t="s">
        <v>5</v>
      </c>
      <c r="C469" s="24" t="s">
        <v>369</v>
      </c>
      <c r="D469" s="206">
        <v>1000</v>
      </c>
      <c r="E469" s="156">
        <f t="shared" si="69"/>
        <v>1000</v>
      </c>
      <c r="F469" s="204">
        <f t="shared" si="70"/>
        <v>3900000</v>
      </c>
      <c r="G469" s="206">
        <v>3800000</v>
      </c>
      <c r="H469" s="206">
        <v>99000</v>
      </c>
      <c r="I469" s="206">
        <v>0</v>
      </c>
      <c r="J469" s="208">
        <v>0</v>
      </c>
    </row>
    <row r="470" spans="1:10" ht="25.5">
      <c r="A470" s="382" t="s">
        <v>499</v>
      </c>
      <c r="B470" s="356" t="s">
        <v>5</v>
      </c>
      <c r="C470" s="356" t="s">
        <v>369</v>
      </c>
      <c r="D470" s="359">
        <v>1000</v>
      </c>
      <c r="E470" s="272">
        <f t="shared" si="69"/>
        <v>1000</v>
      </c>
      <c r="F470" s="358">
        <f t="shared" si="70"/>
        <v>6400000</v>
      </c>
      <c r="G470" s="359">
        <f>6300000+99000</f>
        <v>6399000</v>
      </c>
      <c r="H470" s="359">
        <v>0</v>
      </c>
      <c r="I470" s="359">
        <v>0</v>
      </c>
      <c r="J470" s="360">
        <v>0</v>
      </c>
    </row>
    <row r="471" spans="1:10" ht="25.5">
      <c r="A471" s="255" t="s">
        <v>481</v>
      </c>
      <c r="B471" s="24" t="s">
        <v>5</v>
      </c>
      <c r="C471" s="24" t="s">
        <v>369</v>
      </c>
      <c r="D471" s="206">
        <v>1000</v>
      </c>
      <c r="E471" s="156">
        <f t="shared" si="69"/>
        <v>1000</v>
      </c>
      <c r="F471" s="204">
        <f t="shared" si="70"/>
        <v>3900000</v>
      </c>
      <c r="G471" s="206">
        <v>3899000</v>
      </c>
      <c r="H471" s="206">
        <v>0</v>
      </c>
      <c r="I471" s="206">
        <v>0</v>
      </c>
      <c r="J471" s="208">
        <v>0</v>
      </c>
    </row>
    <row r="472" spans="1:10" ht="25.5">
      <c r="A472" s="243" t="s">
        <v>295</v>
      </c>
      <c r="B472" s="24" t="s">
        <v>5</v>
      </c>
      <c r="C472" s="24" t="s">
        <v>369</v>
      </c>
      <c r="D472" s="206">
        <v>1000</v>
      </c>
      <c r="E472" s="156">
        <f t="shared" si="69"/>
        <v>1000</v>
      </c>
      <c r="F472" s="204">
        <f t="shared" si="70"/>
        <v>3900000</v>
      </c>
      <c r="G472" s="206">
        <v>3899000</v>
      </c>
      <c r="H472" s="206">
        <v>0</v>
      </c>
      <c r="I472" s="206">
        <v>0</v>
      </c>
      <c r="J472" s="208">
        <v>0</v>
      </c>
    </row>
    <row r="473" spans="1:10" ht="25.5">
      <c r="A473" s="243" t="s">
        <v>296</v>
      </c>
      <c r="B473" s="24" t="s">
        <v>5</v>
      </c>
      <c r="C473" s="24" t="s">
        <v>369</v>
      </c>
      <c r="D473" s="206">
        <v>1000</v>
      </c>
      <c r="E473" s="156">
        <f t="shared" si="69"/>
        <v>1000</v>
      </c>
      <c r="F473" s="204">
        <f t="shared" si="70"/>
        <v>2769589</v>
      </c>
      <c r="G473" s="206">
        <v>2768589</v>
      </c>
      <c r="H473" s="206">
        <v>0</v>
      </c>
      <c r="I473" s="206">
        <v>0</v>
      </c>
      <c r="J473" s="208">
        <v>0</v>
      </c>
    </row>
    <row r="474" spans="1:10" ht="25.5">
      <c r="A474" s="355" t="s">
        <v>297</v>
      </c>
      <c r="B474" s="356" t="s">
        <v>5</v>
      </c>
      <c r="C474" s="356" t="s">
        <v>369</v>
      </c>
      <c r="D474" s="359">
        <v>1000</v>
      </c>
      <c r="E474" s="272">
        <f t="shared" si="69"/>
        <v>1000</v>
      </c>
      <c r="F474" s="358">
        <f t="shared" si="70"/>
        <v>650000</v>
      </c>
      <c r="G474" s="359">
        <v>649000</v>
      </c>
      <c r="H474" s="359">
        <v>0</v>
      </c>
      <c r="I474" s="359">
        <v>0</v>
      </c>
      <c r="J474" s="360">
        <v>0</v>
      </c>
    </row>
    <row r="475" spans="1:10" ht="25.5">
      <c r="A475" s="243" t="s">
        <v>298</v>
      </c>
      <c r="B475" s="24" t="s">
        <v>5</v>
      </c>
      <c r="C475" s="24" t="s">
        <v>369</v>
      </c>
      <c r="D475" s="206">
        <v>1000</v>
      </c>
      <c r="E475" s="156">
        <f t="shared" si="69"/>
        <v>1000</v>
      </c>
      <c r="F475" s="204">
        <f t="shared" si="70"/>
        <v>3645000</v>
      </c>
      <c r="G475" s="206">
        <v>3644000</v>
      </c>
      <c r="H475" s="206">
        <v>0</v>
      </c>
      <c r="I475" s="206">
        <v>0</v>
      </c>
      <c r="J475" s="208">
        <v>0</v>
      </c>
    </row>
    <row r="476" spans="1:10" ht="25.5">
      <c r="A476" s="255" t="s">
        <v>438</v>
      </c>
      <c r="B476" s="24" t="s">
        <v>5</v>
      </c>
      <c r="C476" s="24" t="s">
        <v>369</v>
      </c>
      <c r="D476" s="206">
        <v>100000</v>
      </c>
      <c r="E476" s="156">
        <f t="shared" si="69"/>
        <v>100000</v>
      </c>
      <c r="F476" s="204">
        <f t="shared" si="70"/>
        <v>13500000</v>
      </c>
      <c r="G476" s="206">
        <v>13400000</v>
      </c>
      <c r="H476" s="206">
        <v>0</v>
      </c>
      <c r="I476" s="206">
        <v>0</v>
      </c>
      <c r="J476" s="208">
        <v>0</v>
      </c>
    </row>
    <row r="477" spans="1:10" ht="25.5">
      <c r="A477" s="255" t="s">
        <v>513</v>
      </c>
      <c r="B477" s="24" t="s">
        <v>5</v>
      </c>
      <c r="C477" s="24" t="s">
        <v>369</v>
      </c>
      <c r="D477" s="206">
        <v>1000</v>
      </c>
      <c r="E477" s="156">
        <f t="shared" si="69"/>
        <v>1000</v>
      </c>
      <c r="F477" s="204">
        <f t="shared" si="70"/>
        <v>42300</v>
      </c>
      <c r="G477" s="206">
        <v>41300</v>
      </c>
      <c r="H477" s="206">
        <v>0</v>
      </c>
      <c r="I477" s="206">
        <v>0</v>
      </c>
      <c r="J477" s="208">
        <v>0</v>
      </c>
    </row>
    <row r="478" spans="1:10" ht="24" customHeight="1">
      <c r="A478" s="255" t="s">
        <v>514</v>
      </c>
      <c r="B478" s="24" t="s">
        <v>5</v>
      </c>
      <c r="C478" s="24" t="s">
        <v>369</v>
      </c>
      <c r="D478" s="206">
        <v>1500</v>
      </c>
      <c r="E478" s="156">
        <f t="shared" si="69"/>
        <v>1500</v>
      </c>
      <c r="F478" s="204">
        <f t="shared" si="70"/>
        <v>30500</v>
      </c>
      <c r="G478" s="206">
        <v>29000</v>
      </c>
      <c r="H478" s="206">
        <v>0</v>
      </c>
      <c r="I478" s="206">
        <v>0</v>
      </c>
      <c r="J478" s="208">
        <v>0</v>
      </c>
    </row>
    <row r="479" spans="1:10" ht="27.75" customHeight="1">
      <c r="A479" s="355" t="s">
        <v>489</v>
      </c>
      <c r="B479" s="356" t="s">
        <v>5</v>
      </c>
      <c r="C479" s="356" t="s">
        <v>369</v>
      </c>
      <c r="D479" s="359">
        <v>1000</v>
      </c>
      <c r="E479" s="272">
        <f t="shared" si="69"/>
        <v>1000</v>
      </c>
      <c r="F479" s="358">
        <f t="shared" si="70"/>
        <v>28000</v>
      </c>
      <c r="G479" s="359">
        <f>22000+5000</f>
        <v>27000</v>
      </c>
      <c r="H479" s="359">
        <v>0</v>
      </c>
      <c r="I479" s="359">
        <v>0</v>
      </c>
      <c r="J479" s="360">
        <v>0</v>
      </c>
    </row>
    <row r="480" spans="1:10" ht="29.25" customHeight="1">
      <c r="A480" s="255" t="s">
        <v>484</v>
      </c>
      <c r="B480" s="24" t="s">
        <v>5</v>
      </c>
      <c r="C480" s="24" t="s">
        <v>369</v>
      </c>
      <c r="D480" s="206">
        <v>1000</v>
      </c>
      <c r="E480" s="156">
        <f t="shared" si="69"/>
        <v>1000</v>
      </c>
      <c r="F480" s="204">
        <f t="shared" si="70"/>
        <v>44300</v>
      </c>
      <c r="G480" s="206">
        <v>43300</v>
      </c>
      <c r="H480" s="206">
        <v>0</v>
      </c>
      <c r="I480" s="206">
        <v>0</v>
      </c>
      <c r="J480" s="208">
        <v>0</v>
      </c>
    </row>
    <row r="481" spans="1:10" ht="25.5" customHeight="1">
      <c r="A481" s="243" t="s">
        <v>304</v>
      </c>
      <c r="B481" s="24" t="s">
        <v>5</v>
      </c>
      <c r="C481" s="24" t="s">
        <v>369</v>
      </c>
      <c r="D481" s="206">
        <v>1000</v>
      </c>
      <c r="E481" s="156">
        <f t="shared" si="69"/>
        <v>1000</v>
      </c>
      <c r="F481" s="204">
        <f t="shared" si="70"/>
        <v>25500</v>
      </c>
      <c r="G481" s="206">
        <v>24500</v>
      </c>
      <c r="H481" s="206">
        <v>0</v>
      </c>
      <c r="I481" s="206">
        <v>0</v>
      </c>
      <c r="J481" s="208">
        <v>0</v>
      </c>
    </row>
    <row r="482" spans="1:10" ht="24.75" customHeight="1">
      <c r="A482" s="255" t="s">
        <v>519</v>
      </c>
      <c r="B482" s="24" t="s">
        <v>5</v>
      </c>
      <c r="C482" s="24" t="s">
        <v>369</v>
      </c>
      <c r="D482" s="206">
        <v>1000</v>
      </c>
      <c r="E482" s="156">
        <f t="shared" si="69"/>
        <v>1000</v>
      </c>
      <c r="F482" s="204">
        <f t="shared" si="70"/>
        <v>39000</v>
      </c>
      <c r="G482" s="206">
        <v>37000</v>
      </c>
      <c r="H482" s="206">
        <v>1000</v>
      </c>
      <c r="I482" s="206">
        <v>0</v>
      </c>
      <c r="J482" s="208">
        <v>0</v>
      </c>
    </row>
    <row r="483" spans="1:10" ht="32.25" customHeight="1">
      <c r="A483" s="355" t="s">
        <v>500</v>
      </c>
      <c r="B483" s="356" t="s">
        <v>5</v>
      </c>
      <c r="C483" s="356" t="s">
        <v>369</v>
      </c>
      <c r="D483" s="359">
        <v>1000</v>
      </c>
      <c r="E483" s="272">
        <f t="shared" si="69"/>
        <v>1000</v>
      </c>
      <c r="F483" s="358">
        <f t="shared" si="70"/>
        <v>61700</v>
      </c>
      <c r="G483" s="359">
        <v>60700</v>
      </c>
      <c r="H483" s="359">
        <v>0</v>
      </c>
      <c r="I483" s="359">
        <v>0</v>
      </c>
      <c r="J483" s="360">
        <v>0</v>
      </c>
    </row>
    <row r="484" spans="1:10" ht="40.5" customHeight="1">
      <c r="A484" s="255" t="s">
        <v>479</v>
      </c>
      <c r="B484" s="24" t="s">
        <v>5</v>
      </c>
      <c r="C484" s="24" t="s">
        <v>369</v>
      </c>
      <c r="D484" s="206">
        <v>1000</v>
      </c>
      <c r="E484" s="156">
        <f t="shared" si="69"/>
        <v>1000</v>
      </c>
      <c r="F484" s="204">
        <f t="shared" si="70"/>
        <v>37500</v>
      </c>
      <c r="G484" s="206">
        <v>36500</v>
      </c>
      <c r="H484" s="206">
        <v>0</v>
      </c>
      <c r="I484" s="206">
        <v>0</v>
      </c>
      <c r="J484" s="208">
        <v>0</v>
      </c>
    </row>
    <row r="485" spans="1:10" ht="38.25">
      <c r="A485" s="243" t="s">
        <v>305</v>
      </c>
      <c r="B485" s="24" t="s">
        <v>5</v>
      </c>
      <c r="C485" s="24" t="s">
        <v>369</v>
      </c>
      <c r="D485" s="206">
        <v>1000</v>
      </c>
      <c r="E485" s="156">
        <f t="shared" si="69"/>
        <v>1000</v>
      </c>
      <c r="F485" s="204">
        <f t="shared" si="70"/>
        <v>38000</v>
      </c>
      <c r="G485" s="206">
        <v>37000</v>
      </c>
      <c r="H485" s="206">
        <v>0</v>
      </c>
      <c r="I485" s="206">
        <v>0</v>
      </c>
      <c r="J485" s="208">
        <v>0</v>
      </c>
    </row>
    <row r="486" spans="1:10" ht="38.25">
      <c r="A486" s="243" t="s">
        <v>306</v>
      </c>
      <c r="B486" s="24" t="s">
        <v>5</v>
      </c>
      <c r="C486" s="24" t="s">
        <v>369</v>
      </c>
      <c r="D486" s="206">
        <v>1000</v>
      </c>
      <c r="E486" s="156">
        <f t="shared" si="69"/>
        <v>1000</v>
      </c>
      <c r="F486" s="204">
        <f t="shared" si="70"/>
        <v>26559</v>
      </c>
      <c r="G486" s="206">
        <v>25559</v>
      </c>
      <c r="H486" s="206">
        <v>0</v>
      </c>
      <c r="I486" s="206">
        <v>0</v>
      </c>
      <c r="J486" s="208">
        <v>0</v>
      </c>
    </row>
    <row r="487" spans="1:10" ht="25.5">
      <c r="A487" s="361" t="s">
        <v>307</v>
      </c>
      <c r="B487" s="356" t="s">
        <v>5</v>
      </c>
      <c r="C487" s="356" t="s">
        <v>369</v>
      </c>
      <c r="D487" s="359">
        <v>1000</v>
      </c>
      <c r="E487" s="272">
        <f t="shared" si="69"/>
        <v>1000</v>
      </c>
      <c r="F487" s="358">
        <f t="shared" si="70"/>
        <v>6000</v>
      </c>
      <c r="G487" s="359">
        <v>5000</v>
      </c>
      <c r="H487" s="359">
        <v>0</v>
      </c>
      <c r="I487" s="359">
        <v>0</v>
      </c>
      <c r="J487" s="360">
        <v>0</v>
      </c>
    </row>
    <row r="488" spans="1:10" ht="40.5" customHeight="1">
      <c r="A488" s="255" t="s">
        <v>308</v>
      </c>
      <c r="B488" s="24" t="s">
        <v>5</v>
      </c>
      <c r="C488" s="24" t="s">
        <v>369</v>
      </c>
      <c r="D488" s="206">
        <v>1000</v>
      </c>
      <c r="E488" s="156">
        <f t="shared" si="69"/>
        <v>1000</v>
      </c>
      <c r="F488" s="204">
        <f t="shared" si="70"/>
        <v>35100</v>
      </c>
      <c r="G488" s="206">
        <v>34100</v>
      </c>
      <c r="H488" s="206">
        <v>0</v>
      </c>
      <c r="I488" s="206">
        <v>0</v>
      </c>
      <c r="J488" s="208">
        <v>0</v>
      </c>
    </row>
    <row r="489" spans="1:10" ht="40.5" customHeight="1">
      <c r="A489" s="270" t="s">
        <v>440</v>
      </c>
      <c r="B489" s="24" t="s">
        <v>5</v>
      </c>
      <c r="C489" s="24" t="s">
        <v>369</v>
      </c>
      <c r="D489" s="206">
        <v>0</v>
      </c>
      <c r="E489" s="156">
        <f t="shared" si="69"/>
        <v>0</v>
      </c>
      <c r="F489" s="204">
        <f t="shared" si="70"/>
        <v>125000</v>
      </c>
      <c r="G489" s="206">
        <v>125000</v>
      </c>
      <c r="H489" s="206">
        <v>0</v>
      </c>
      <c r="I489" s="206">
        <v>0</v>
      </c>
      <c r="J489" s="208">
        <v>0</v>
      </c>
    </row>
    <row r="490" spans="1:10" ht="38.25">
      <c r="A490" s="255" t="s">
        <v>515</v>
      </c>
      <c r="B490" s="24" t="s">
        <v>5</v>
      </c>
      <c r="C490" s="24" t="s">
        <v>369</v>
      </c>
      <c r="D490" s="206">
        <v>1000</v>
      </c>
      <c r="E490" s="156">
        <f t="shared" si="69"/>
        <v>1000</v>
      </c>
      <c r="F490" s="204">
        <f t="shared" si="70"/>
        <v>33900</v>
      </c>
      <c r="G490" s="206">
        <v>32900</v>
      </c>
      <c r="H490" s="206">
        <v>0</v>
      </c>
      <c r="I490" s="206">
        <v>0</v>
      </c>
      <c r="J490" s="208">
        <v>0</v>
      </c>
    </row>
    <row r="491" spans="1:10" ht="38.25">
      <c r="A491" s="255" t="s">
        <v>516</v>
      </c>
      <c r="B491" s="24" t="s">
        <v>5</v>
      </c>
      <c r="C491" s="24" t="s">
        <v>369</v>
      </c>
      <c r="D491" s="206">
        <v>1500</v>
      </c>
      <c r="E491" s="156">
        <f t="shared" si="69"/>
        <v>1500</v>
      </c>
      <c r="F491" s="204">
        <f t="shared" si="70"/>
        <v>24500</v>
      </c>
      <c r="G491" s="206">
        <v>23000</v>
      </c>
      <c r="H491" s="206">
        <v>0</v>
      </c>
      <c r="I491" s="206">
        <v>0</v>
      </c>
      <c r="J491" s="208">
        <v>0</v>
      </c>
    </row>
    <row r="492" spans="1:10" ht="38.25">
      <c r="A492" s="355" t="s">
        <v>486</v>
      </c>
      <c r="B492" s="356" t="s">
        <v>5</v>
      </c>
      <c r="C492" s="356" t="s">
        <v>369</v>
      </c>
      <c r="D492" s="359">
        <v>1000</v>
      </c>
      <c r="E492" s="272">
        <f t="shared" si="69"/>
        <v>1000</v>
      </c>
      <c r="F492" s="358">
        <f t="shared" si="70"/>
        <v>23000</v>
      </c>
      <c r="G492" s="359">
        <f>18000+4000</f>
        <v>22000</v>
      </c>
      <c r="H492" s="359">
        <v>0</v>
      </c>
      <c r="I492" s="359">
        <v>0</v>
      </c>
      <c r="J492" s="360">
        <v>0</v>
      </c>
    </row>
    <row r="493" spans="1:12" ht="38.25">
      <c r="A493" s="355" t="s">
        <v>485</v>
      </c>
      <c r="B493" s="356" t="s">
        <v>5</v>
      </c>
      <c r="C493" s="356" t="s">
        <v>369</v>
      </c>
      <c r="D493" s="359">
        <v>1000</v>
      </c>
      <c r="E493" s="272">
        <f t="shared" si="69"/>
        <v>1000</v>
      </c>
      <c r="F493" s="358">
        <f t="shared" si="70"/>
        <v>31500</v>
      </c>
      <c r="G493" s="359">
        <v>30500</v>
      </c>
      <c r="H493" s="359">
        <v>0</v>
      </c>
      <c r="I493" s="359">
        <v>0</v>
      </c>
      <c r="J493" s="360">
        <v>0</v>
      </c>
      <c r="L493" s="13"/>
    </row>
    <row r="494" spans="1:10" ht="38.25">
      <c r="A494" s="361" t="s">
        <v>309</v>
      </c>
      <c r="B494" s="356" t="s">
        <v>5</v>
      </c>
      <c r="C494" s="356" t="s">
        <v>369</v>
      </c>
      <c r="D494" s="359">
        <v>1000</v>
      </c>
      <c r="E494" s="272">
        <f t="shared" si="69"/>
        <v>1000</v>
      </c>
      <c r="F494" s="358">
        <f t="shared" si="70"/>
        <v>18500</v>
      </c>
      <c r="G494" s="359">
        <v>17500</v>
      </c>
      <c r="H494" s="359">
        <v>0</v>
      </c>
      <c r="I494" s="359">
        <v>0</v>
      </c>
      <c r="J494" s="360">
        <v>0</v>
      </c>
    </row>
    <row r="495" spans="1:10" ht="38.25">
      <c r="A495" s="255" t="s">
        <v>520</v>
      </c>
      <c r="B495" s="24" t="s">
        <v>5</v>
      </c>
      <c r="C495" s="24" t="s">
        <v>369</v>
      </c>
      <c r="D495" s="206">
        <v>1000</v>
      </c>
      <c r="E495" s="156">
        <f t="shared" si="69"/>
        <v>1000</v>
      </c>
      <c r="F495" s="204">
        <f t="shared" si="70"/>
        <v>31000</v>
      </c>
      <c r="G495" s="206">
        <v>29000</v>
      </c>
      <c r="H495" s="206">
        <v>1000</v>
      </c>
      <c r="I495" s="206">
        <v>0</v>
      </c>
      <c r="J495" s="208">
        <v>0</v>
      </c>
    </row>
    <row r="496" spans="1:10" ht="38.25">
      <c r="A496" s="355" t="s">
        <v>501</v>
      </c>
      <c r="B496" s="356" t="s">
        <v>5</v>
      </c>
      <c r="C496" s="356" t="s">
        <v>369</v>
      </c>
      <c r="D496" s="359">
        <v>1000</v>
      </c>
      <c r="E496" s="272">
        <f t="shared" si="69"/>
        <v>1000</v>
      </c>
      <c r="F496" s="204">
        <f t="shared" si="70"/>
        <v>50000</v>
      </c>
      <c r="G496" s="359">
        <v>49000</v>
      </c>
      <c r="H496" s="359">
        <v>0</v>
      </c>
      <c r="I496" s="359">
        <v>0</v>
      </c>
      <c r="J496" s="360">
        <v>0</v>
      </c>
    </row>
    <row r="497" spans="1:10" ht="38.25">
      <c r="A497" s="255" t="s">
        <v>480</v>
      </c>
      <c r="B497" s="24" t="s">
        <v>5</v>
      </c>
      <c r="C497" s="24" t="s">
        <v>369</v>
      </c>
      <c r="D497" s="206">
        <v>1000</v>
      </c>
      <c r="E497" s="156">
        <f t="shared" si="69"/>
        <v>1000</v>
      </c>
      <c r="F497" s="204">
        <f t="shared" si="70"/>
        <v>30000</v>
      </c>
      <c r="G497" s="206">
        <v>29000</v>
      </c>
      <c r="H497" s="206">
        <v>0</v>
      </c>
      <c r="I497" s="206">
        <v>0</v>
      </c>
      <c r="J497" s="208">
        <v>0</v>
      </c>
    </row>
    <row r="498" spans="1:10" ht="38.25">
      <c r="A498" s="255" t="s">
        <v>310</v>
      </c>
      <c r="B498" s="24" t="s">
        <v>5</v>
      </c>
      <c r="C498" s="24" t="s">
        <v>369</v>
      </c>
      <c r="D498" s="206">
        <v>1000</v>
      </c>
      <c r="E498" s="156">
        <f t="shared" si="69"/>
        <v>1000</v>
      </c>
      <c r="F498" s="204">
        <f t="shared" si="70"/>
        <v>31000</v>
      </c>
      <c r="G498" s="206">
        <v>30000</v>
      </c>
      <c r="H498" s="206">
        <v>0</v>
      </c>
      <c r="I498" s="206">
        <v>0</v>
      </c>
      <c r="J498" s="208">
        <v>0</v>
      </c>
    </row>
    <row r="499" spans="1:10" ht="38.25">
      <c r="A499" s="243" t="s">
        <v>311</v>
      </c>
      <c r="B499" s="24" t="s">
        <v>5</v>
      </c>
      <c r="C499" s="24" t="s">
        <v>369</v>
      </c>
      <c r="D499" s="206">
        <v>1000</v>
      </c>
      <c r="E499" s="156">
        <f t="shared" si="69"/>
        <v>1000</v>
      </c>
      <c r="F499" s="204">
        <f t="shared" si="70"/>
        <v>21248</v>
      </c>
      <c r="G499" s="206">
        <v>20248</v>
      </c>
      <c r="H499" s="206">
        <v>0</v>
      </c>
      <c r="I499" s="206">
        <v>0</v>
      </c>
      <c r="J499" s="208">
        <v>0</v>
      </c>
    </row>
    <row r="500" spans="1:10" ht="38.25">
      <c r="A500" s="255" t="s">
        <v>312</v>
      </c>
      <c r="B500" s="24" t="s">
        <v>5</v>
      </c>
      <c r="C500" s="24" t="s">
        <v>369</v>
      </c>
      <c r="D500" s="206">
        <v>1000</v>
      </c>
      <c r="E500" s="156">
        <f t="shared" si="69"/>
        <v>1000</v>
      </c>
      <c r="F500" s="204">
        <f>D500+G500+H500+I500+J500</f>
        <v>5000</v>
      </c>
      <c r="G500" s="206">
        <v>4000</v>
      </c>
      <c r="H500" s="206">
        <v>0</v>
      </c>
      <c r="I500" s="206">
        <v>0</v>
      </c>
      <c r="J500" s="208">
        <v>0</v>
      </c>
    </row>
    <row r="501" spans="1:10" ht="38.25">
      <c r="A501" s="255" t="s">
        <v>313</v>
      </c>
      <c r="B501" s="24" t="s">
        <v>5</v>
      </c>
      <c r="C501" s="24" t="s">
        <v>369</v>
      </c>
      <c r="D501" s="206">
        <v>1000</v>
      </c>
      <c r="E501" s="156">
        <f t="shared" si="69"/>
        <v>1000</v>
      </c>
      <c r="F501" s="204">
        <f t="shared" si="70"/>
        <v>28100</v>
      </c>
      <c r="G501" s="206">
        <v>27100</v>
      </c>
      <c r="H501" s="206">
        <v>0</v>
      </c>
      <c r="I501" s="206">
        <v>0</v>
      </c>
      <c r="J501" s="208">
        <v>0</v>
      </c>
    </row>
    <row r="502" spans="1:10" ht="38.25">
      <c r="A502" s="271" t="s">
        <v>441</v>
      </c>
      <c r="B502" s="24" t="s">
        <v>5</v>
      </c>
      <c r="C502" s="24" t="s">
        <v>369</v>
      </c>
      <c r="D502" s="206">
        <v>0</v>
      </c>
      <c r="E502" s="156">
        <f t="shared" si="69"/>
        <v>0</v>
      </c>
      <c r="F502" s="204">
        <f t="shared" si="70"/>
        <v>100000</v>
      </c>
      <c r="G502" s="207">
        <v>100000</v>
      </c>
      <c r="H502" s="206">
        <v>0</v>
      </c>
      <c r="I502" s="206">
        <v>0</v>
      </c>
      <c r="J502" s="208">
        <v>0</v>
      </c>
    </row>
    <row r="503" spans="1:10" ht="26.25" thickBot="1">
      <c r="A503" s="391" t="s">
        <v>545</v>
      </c>
      <c r="B503" s="356" t="s">
        <v>5</v>
      </c>
      <c r="C503" s="356" t="s">
        <v>369</v>
      </c>
      <c r="D503" s="359">
        <v>1000</v>
      </c>
      <c r="E503" s="272">
        <f t="shared" si="69"/>
        <v>1000</v>
      </c>
      <c r="F503" s="358">
        <f t="shared" si="70"/>
        <v>2815000</v>
      </c>
      <c r="G503" s="387">
        <v>2814000</v>
      </c>
      <c r="H503" s="359">
        <v>0</v>
      </c>
      <c r="I503" s="359">
        <v>0</v>
      </c>
      <c r="J503" s="360">
        <v>0</v>
      </c>
    </row>
    <row r="504" spans="1:10" ht="19.5" customHeight="1">
      <c r="A504" s="547" t="s">
        <v>370</v>
      </c>
      <c r="B504" s="548"/>
      <c r="C504" s="548"/>
      <c r="D504" s="136">
        <f aca="true" t="shared" si="71" ref="D504:J504">SUM(D451:D503)</f>
        <v>1100254</v>
      </c>
      <c r="E504" s="136">
        <f t="shared" si="71"/>
        <v>1100254</v>
      </c>
      <c r="F504" s="136">
        <f t="shared" si="71"/>
        <v>61329970</v>
      </c>
      <c r="G504" s="136">
        <f t="shared" si="71"/>
        <v>60125116</v>
      </c>
      <c r="H504" s="136">
        <f t="shared" si="71"/>
        <v>104600</v>
      </c>
      <c r="I504" s="136">
        <f t="shared" si="71"/>
        <v>0</v>
      </c>
      <c r="J504" s="254">
        <f t="shared" si="71"/>
        <v>0</v>
      </c>
    </row>
    <row r="505" spans="1:10" ht="19.5" customHeight="1">
      <c r="A505" s="502" t="s">
        <v>371</v>
      </c>
      <c r="B505" s="503"/>
      <c r="C505" s="503"/>
      <c r="D505" s="132">
        <v>38500</v>
      </c>
      <c r="E505" s="132">
        <v>38500</v>
      </c>
      <c r="F505" s="133">
        <v>38500</v>
      </c>
      <c r="G505" s="134"/>
      <c r="H505" s="132"/>
      <c r="I505" s="132"/>
      <c r="J505" s="135"/>
    </row>
    <row r="506" spans="1:10" ht="19.5" customHeight="1" thickBot="1">
      <c r="A506" s="529" t="s">
        <v>351</v>
      </c>
      <c r="B506" s="530"/>
      <c r="C506" s="530"/>
      <c r="D506" s="85">
        <f>D505+D504</f>
        <v>1138754</v>
      </c>
      <c r="E506" s="85">
        <f aca="true" t="shared" si="72" ref="E506:J506">E505+E504</f>
        <v>1138754</v>
      </c>
      <c r="F506" s="85">
        <f t="shared" si="72"/>
        <v>61368470</v>
      </c>
      <c r="G506" s="85">
        <f t="shared" si="72"/>
        <v>60125116</v>
      </c>
      <c r="H506" s="85">
        <f t="shared" si="72"/>
        <v>104600</v>
      </c>
      <c r="I506" s="85">
        <f t="shared" si="72"/>
        <v>0</v>
      </c>
      <c r="J506" s="87">
        <f t="shared" si="72"/>
        <v>0</v>
      </c>
    </row>
    <row r="507" spans="1:10" ht="19.5" customHeight="1" thickBot="1">
      <c r="A507" s="544" t="s">
        <v>90</v>
      </c>
      <c r="B507" s="545"/>
      <c r="C507" s="545"/>
      <c r="D507" s="545"/>
      <c r="E507" s="545"/>
      <c r="F507" s="545"/>
      <c r="G507" s="545"/>
      <c r="H507" s="545"/>
      <c r="I507" s="545"/>
      <c r="J507" s="546"/>
    </row>
    <row r="508" spans="1:10" ht="19.5" customHeight="1" thickBot="1">
      <c r="A508" s="361" t="s">
        <v>314</v>
      </c>
      <c r="B508" s="356" t="s">
        <v>5</v>
      </c>
      <c r="C508" s="356" t="s">
        <v>372</v>
      </c>
      <c r="D508" s="272">
        <v>1000</v>
      </c>
      <c r="E508" s="272">
        <f>D508</f>
        <v>1000</v>
      </c>
      <c r="F508" s="305">
        <f>D508+G508+H508+I508+J508</f>
        <v>64220000</v>
      </c>
      <c r="G508" s="272">
        <f>54525000+9694000</f>
        <v>64219000</v>
      </c>
      <c r="H508" s="272">
        <v>0</v>
      </c>
      <c r="I508" s="272">
        <v>0</v>
      </c>
      <c r="J508" s="383">
        <v>0</v>
      </c>
    </row>
    <row r="509" spans="1:10" ht="19.5" customHeight="1">
      <c r="A509" s="547" t="s">
        <v>373</v>
      </c>
      <c r="B509" s="548"/>
      <c r="C509" s="548"/>
      <c r="D509" s="136">
        <f>SUM(D508)</f>
        <v>1000</v>
      </c>
      <c r="E509" s="136">
        <f aca="true" t="shared" si="73" ref="E509:J509">SUM(E508)</f>
        <v>1000</v>
      </c>
      <c r="F509" s="136">
        <f t="shared" si="73"/>
        <v>64220000</v>
      </c>
      <c r="G509" s="136">
        <f t="shared" si="73"/>
        <v>64219000</v>
      </c>
      <c r="H509" s="136">
        <f t="shared" si="73"/>
        <v>0</v>
      </c>
      <c r="I509" s="136">
        <f t="shared" si="73"/>
        <v>0</v>
      </c>
      <c r="J509" s="254">
        <f t="shared" si="73"/>
        <v>0</v>
      </c>
    </row>
    <row r="510" spans="1:10" ht="19.5" customHeight="1">
      <c r="A510" s="502" t="s">
        <v>374</v>
      </c>
      <c r="B510" s="503"/>
      <c r="C510" s="503"/>
      <c r="D510" s="132">
        <v>5000</v>
      </c>
      <c r="E510" s="132">
        <v>5000</v>
      </c>
      <c r="F510" s="133">
        <v>5000</v>
      </c>
      <c r="G510" s="134"/>
      <c r="H510" s="132"/>
      <c r="I510" s="132"/>
      <c r="J510" s="135"/>
    </row>
    <row r="511" spans="1:10" ht="19.5" customHeight="1">
      <c r="A511" s="508" t="s">
        <v>352</v>
      </c>
      <c r="B511" s="509"/>
      <c r="C511" s="509"/>
      <c r="D511" s="72">
        <f>D510+D509</f>
        <v>6000</v>
      </c>
      <c r="E511" s="72">
        <f aca="true" t="shared" si="74" ref="E511:J511">E510+E509</f>
        <v>6000</v>
      </c>
      <c r="F511" s="72">
        <f t="shared" si="74"/>
        <v>64225000</v>
      </c>
      <c r="G511" s="72">
        <f t="shared" si="74"/>
        <v>64219000</v>
      </c>
      <c r="H511" s="72">
        <f t="shared" si="74"/>
        <v>0</v>
      </c>
      <c r="I511" s="72">
        <f t="shared" si="74"/>
        <v>0</v>
      </c>
      <c r="J511" s="73">
        <f t="shared" si="74"/>
        <v>0</v>
      </c>
    </row>
    <row r="512" spans="1:10" ht="19.5" customHeight="1">
      <c r="A512" s="551" t="s">
        <v>447</v>
      </c>
      <c r="B512" s="552"/>
      <c r="C512" s="552"/>
      <c r="D512" s="412">
        <v>675000</v>
      </c>
      <c r="E512" s="266"/>
      <c r="F512" s="266"/>
      <c r="G512" s="266"/>
      <c r="H512" s="266"/>
      <c r="I512" s="266"/>
      <c r="J512" s="266"/>
    </row>
    <row r="513" spans="1:10" ht="19.5" customHeight="1">
      <c r="A513" s="551" t="s">
        <v>556</v>
      </c>
      <c r="B513" s="552"/>
      <c r="C513" s="552"/>
      <c r="D513" s="554">
        <v>16746</v>
      </c>
      <c r="E513" s="266"/>
      <c r="F513" s="266"/>
      <c r="G513" s="266"/>
      <c r="H513" s="266"/>
      <c r="I513" s="266"/>
      <c r="J513" s="266"/>
    </row>
    <row r="514" spans="1:10" ht="15.75">
      <c r="A514" s="491" t="s">
        <v>98</v>
      </c>
      <c r="B514" s="492"/>
      <c r="C514" s="493"/>
      <c r="D514" s="267">
        <v>460000</v>
      </c>
      <c r="E514" s="555">
        <v>0</v>
      </c>
      <c r="F514" s="555">
        <v>0</v>
      </c>
      <c r="G514" s="556"/>
      <c r="H514" s="556"/>
      <c r="I514" s="556"/>
      <c r="J514" s="556"/>
    </row>
    <row r="515" spans="1:10" ht="15.75">
      <c r="A515" s="491" t="s">
        <v>446</v>
      </c>
      <c r="B515" s="492"/>
      <c r="C515" s="493"/>
      <c r="D515" s="268">
        <v>200000</v>
      </c>
      <c r="E515" s="555">
        <v>0</v>
      </c>
      <c r="F515" s="555">
        <v>0</v>
      </c>
      <c r="G515" s="556"/>
      <c r="H515" s="556"/>
      <c r="I515" s="556"/>
      <c r="J515" s="556"/>
    </row>
    <row r="516" spans="1:10" ht="15.75">
      <c r="A516" s="491" t="s">
        <v>557</v>
      </c>
      <c r="B516" s="492"/>
      <c r="C516" s="493"/>
      <c r="D516" s="268">
        <v>500000</v>
      </c>
      <c r="E516" s="555"/>
      <c r="F516" s="555"/>
      <c r="G516" s="556"/>
      <c r="H516" s="556"/>
      <c r="I516" s="556"/>
      <c r="J516" s="556"/>
    </row>
    <row r="517" spans="1:13" ht="19.5" customHeight="1">
      <c r="A517" s="488" t="s">
        <v>99</v>
      </c>
      <c r="B517" s="489"/>
      <c r="C517" s="490"/>
      <c r="D517" s="214">
        <f>D17+D28+D83+D87+D128+D143+D274+D327</f>
        <v>155873741</v>
      </c>
      <c r="E517" s="214">
        <f aca="true" t="shared" si="75" ref="E517:J517">E17+E128+E143+E274+E327+E28+E83+E87</f>
        <v>155873741</v>
      </c>
      <c r="F517" s="214">
        <f t="shared" si="75"/>
        <v>377252592</v>
      </c>
      <c r="G517" s="214">
        <f t="shared" si="75"/>
        <v>250658729</v>
      </c>
      <c r="H517" s="214">
        <f t="shared" si="75"/>
        <v>24354700</v>
      </c>
      <c r="I517" s="214">
        <f t="shared" si="75"/>
        <v>15700</v>
      </c>
      <c r="J517" s="256">
        <f t="shared" si="75"/>
        <v>188000</v>
      </c>
      <c r="M517" s="13"/>
    </row>
    <row r="518" spans="1:10" ht="29.25" customHeight="1">
      <c r="A518" s="488" t="s">
        <v>100</v>
      </c>
      <c r="B518" s="489"/>
      <c r="C518" s="490"/>
      <c r="D518" s="214">
        <f>D413+D398+D377+D372+D356+D341+D403</f>
        <v>97624687</v>
      </c>
      <c r="E518" s="214">
        <f>E413+E398+E377+E372+E356+E341+E403</f>
        <v>97624687</v>
      </c>
      <c r="F518" s="214">
        <f>F413+F398+F377+F372+F356+F341+F403</f>
        <v>110832859</v>
      </c>
      <c r="G518" s="214">
        <f>G413+G398+G377+G372+G356+G341+G403</f>
        <v>13208172</v>
      </c>
      <c r="H518" s="214">
        <f>H413+H398+H377+H372+H356+H341</f>
        <v>0</v>
      </c>
      <c r="I518" s="214">
        <f>I413+I398+I377+I372+I356+I341</f>
        <v>0</v>
      </c>
      <c r="J518" s="256">
        <f>J413+J398+J377+J372+J356+J341</f>
        <v>0</v>
      </c>
    </row>
    <row r="519" spans="1:10" ht="29.25" customHeight="1">
      <c r="A519" s="488" t="s">
        <v>375</v>
      </c>
      <c r="B519" s="489"/>
      <c r="C519" s="490"/>
      <c r="D519" s="215">
        <f aca="true" t="shared" si="76" ref="D519:J519">D511+D506+D449+D436</f>
        <v>2109254</v>
      </c>
      <c r="E519" s="215">
        <f t="shared" si="76"/>
        <v>2109254</v>
      </c>
      <c r="F519" s="215">
        <f t="shared" si="76"/>
        <v>252760466</v>
      </c>
      <c r="G519" s="215">
        <f t="shared" si="76"/>
        <v>233346412</v>
      </c>
      <c r="H519" s="215">
        <f t="shared" si="76"/>
        <v>17304800</v>
      </c>
      <c r="I519" s="215">
        <f t="shared" si="76"/>
        <v>0</v>
      </c>
      <c r="J519" s="216">
        <f t="shared" si="76"/>
        <v>0</v>
      </c>
    </row>
    <row r="520" spans="1:10" ht="19.5" customHeight="1">
      <c r="A520" s="520" t="s">
        <v>101</v>
      </c>
      <c r="B520" s="521"/>
      <c r="C520" s="522"/>
      <c r="D520" s="215">
        <f>D514+D515+D512+D513+D516</f>
        <v>1851746</v>
      </c>
      <c r="E520" s="215">
        <f aca="true" t="shared" si="77" ref="E520:J520">E514+E515</f>
        <v>0</v>
      </c>
      <c r="F520" s="215">
        <f t="shared" si="77"/>
        <v>0</v>
      </c>
      <c r="G520" s="215">
        <f t="shared" si="77"/>
        <v>0</v>
      </c>
      <c r="H520" s="215">
        <f t="shared" si="77"/>
        <v>0</v>
      </c>
      <c r="I520" s="215">
        <f t="shared" si="77"/>
        <v>0</v>
      </c>
      <c r="J520" s="216">
        <f t="shared" si="77"/>
        <v>0</v>
      </c>
    </row>
    <row r="521" spans="1:10" ht="35.25" customHeight="1">
      <c r="A521" s="553" t="s">
        <v>450</v>
      </c>
      <c r="B521" s="553"/>
      <c r="C521" s="553"/>
      <c r="D521" s="214">
        <v>-33</v>
      </c>
      <c r="E521" s="214"/>
      <c r="F521" s="214"/>
      <c r="G521" s="214"/>
      <c r="H521" s="214"/>
      <c r="I521" s="214"/>
      <c r="J521" s="214"/>
    </row>
    <row r="522" spans="1:10" ht="24.75" customHeight="1" thickBot="1">
      <c r="A522" s="523" t="s">
        <v>119</v>
      </c>
      <c r="B522" s="524"/>
      <c r="C522" s="525"/>
      <c r="D522" s="557">
        <f>D517+D518+D519+D520+D521</f>
        <v>257459395</v>
      </c>
      <c r="E522" s="557">
        <f aca="true" t="shared" si="78" ref="E522:J522">E520+E518+E517</f>
        <v>253498428</v>
      </c>
      <c r="F522" s="557">
        <f t="shared" si="78"/>
        <v>488085451</v>
      </c>
      <c r="G522" s="557">
        <f t="shared" si="78"/>
        <v>250658729</v>
      </c>
      <c r="H522" s="558">
        <f t="shared" si="78"/>
        <v>24354700</v>
      </c>
      <c r="I522" s="559">
        <f t="shared" si="78"/>
        <v>15700</v>
      </c>
      <c r="J522" s="560">
        <f t="shared" si="78"/>
        <v>188000</v>
      </c>
    </row>
    <row r="523" spans="1:10" ht="19.5" customHeight="1">
      <c r="A523" s="533" t="s">
        <v>376</v>
      </c>
      <c r="B523" s="534"/>
      <c r="C523" s="535"/>
      <c r="D523" s="88">
        <f>D17+D336+D512</f>
        <v>1481000</v>
      </c>
      <c r="E523" s="519"/>
      <c r="F523" s="519"/>
      <c r="G523" s="519"/>
      <c r="H523" s="519"/>
      <c r="I523" s="519"/>
      <c r="J523" s="519"/>
    </row>
    <row r="524" spans="1:10" ht="19.5" customHeight="1">
      <c r="A524" s="414" t="s">
        <v>377</v>
      </c>
      <c r="B524" s="415"/>
      <c r="C524" s="416"/>
      <c r="D524" s="89">
        <f>D28+D341</f>
        <v>733997</v>
      </c>
      <c r="E524" s="519"/>
      <c r="F524" s="519"/>
      <c r="G524" s="519"/>
      <c r="H524" s="519"/>
      <c r="I524" s="519"/>
      <c r="J524" s="519"/>
    </row>
    <row r="525" spans="1:10" ht="19.5" customHeight="1">
      <c r="A525" s="414" t="s">
        <v>378</v>
      </c>
      <c r="B525" s="415"/>
      <c r="C525" s="416"/>
      <c r="D525" s="89">
        <f>D83+D356+D436+D513</f>
        <v>16502097</v>
      </c>
      <c r="E525" s="519"/>
      <c r="F525" s="519"/>
      <c r="G525" s="519"/>
      <c r="H525" s="519"/>
      <c r="I525" s="519"/>
      <c r="J525" s="519"/>
    </row>
    <row r="526" spans="1:10" ht="19.5" customHeight="1">
      <c r="A526" s="414" t="s">
        <v>379</v>
      </c>
      <c r="B526" s="415"/>
      <c r="C526" s="416"/>
      <c r="D526" s="89">
        <f>D514+D87</f>
        <v>483900</v>
      </c>
      <c r="E526" s="519"/>
      <c r="F526" s="519"/>
      <c r="G526" s="519"/>
      <c r="H526" s="519"/>
      <c r="I526" s="519"/>
      <c r="J526" s="519"/>
    </row>
    <row r="527" spans="1:10" ht="19.5" customHeight="1">
      <c r="A527" s="414" t="s">
        <v>380</v>
      </c>
      <c r="B527" s="415"/>
      <c r="C527" s="416"/>
      <c r="D527" s="89">
        <f>D515+D449+D372+D128</f>
        <v>13829020</v>
      </c>
      <c r="E527" s="519"/>
      <c r="F527" s="519"/>
      <c r="G527" s="519"/>
      <c r="H527" s="519"/>
      <c r="I527" s="519"/>
      <c r="J527" s="519"/>
    </row>
    <row r="528" spans="1:10" ht="19.5" customHeight="1">
      <c r="A528" s="414" t="s">
        <v>381</v>
      </c>
      <c r="B528" s="415"/>
      <c r="C528" s="416"/>
      <c r="D528" s="89">
        <f>D377+D143</f>
        <v>161200</v>
      </c>
      <c r="E528" s="519"/>
      <c r="F528" s="519"/>
      <c r="G528" s="519"/>
      <c r="H528" s="519"/>
      <c r="I528" s="519"/>
      <c r="J528" s="519"/>
    </row>
    <row r="529" spans="1:10" ht="19.5" customHeight="1">
      <c r="A529" s="414" t="s">
        <v>382</v>
      </c>
      <c r="B529" s="415"/>
      <c r="C529" s="416"/>
      <c r="D529" s="89">
        <f>D506+D398+D274</f>
        <v>79668004</v>
      </c>
      <c r="E529" s="519"/>
      <c r="F529" s="519"/>
      <c r="G529" s="519"/>
      <c r="H529" s="519"/>
      <c r="I529" s="519"/>
      <c r="J529" s="519"/>
    </row>
    <row r="530" spans="1:10" ht="19.5" customHeight="1">
      <c r="A530" s="414" t="s">
        <v>554</v>
      </c>
      <c r="B530" s="415"/>
      <c r="C530" s="416"/>
      <c r="D530" s="413">
        <f>D403</f>
        <v>24700</v>
      </c>
      <c r="E530" s="519"/>
      <c r="F530" s="519"/>
      <c r="G530" s="519"/>
      <c r="H530" s="519"/>
      <c r="I530" s="519"/>
      <c r="J530" s="519"/>
    </row>
    <row r="531" spans="1:10" ht="19.5" customHeight="1" thickBot="1">
      <c r="A531" s="536" t="s">
        <v>120</v>
      </c>
      <c r="B531" s="537"/>
      <c r="C531" s="538"/>
      <c r="D531" s="90">
        <f>D511+D413+D327+D521+D516</f>
        <v>144575477</v>
      </c>
      <c r="E531" s="519"/>
      <c r="F531" s="519"/>
      <c r="G531" s="519"/>
      <c r="H531" s="519"/>
      <c r="I531" s="519"/>
      <c r="J531" s="519"/>
    </row>
    <row r="532" spans="1:6" ht="15.75">
      <c r="A532" s="91"/>
      <c r="B532" s="91"/>
      <c r="C532" s="91"/>
      <c r="D532" s="92"/>
      <c r="E532" s="92"/>
      <c r="F532" s="92"/>
    </row>
    <row r="533" spans="1:10" ht="12.75">
      <c r="A533" s="93" t="s">
        <v>102</v>
      </c>
      <c r="B533" s="94"/>
      <c r="C533" s="94"/>
      <c r="D533" s="94" t="s">
        <v>103</v>
      </c>
      <c r="E533" s="94"/>
      <c r="F533" s="94"/>
      <c r="G533" s="94" t="s">
        <v>104</v>
      </c>
      <c r="H533" s="94"/>
      <c r="I533" s="94" t="s">
        <v>105</v>
      </c>
      <c r="J533" s="94"/>
    </row>
    <row r="534" spans="1:10" ht="12.75">
      <c r="A534" s="93" t="s">
        <v>167</v>
      </c>
      <c r="B534" s="94"/>
      <c r="C534" s="94"/>
      <c r="D534" s="94" t="s">
        <v>106</v>
      </c>
      <c r="E534" s="94"/>
      <c r="F534" s="94"/>
      <c r="G534" s="94" t="s">
        <v>168</v>
      </c>
      <c r="H534" s="94"/>
      <c r="I534" s="94" t="s">
        <v>107</v>
      </c>
      <c r="J534" s="94"/>
    </row>
    <row r="535" spans="1:10" ht="12.75">
      <c r="A535" s="94"/>
      <c r="B535" s="94"/>
      <c r="C535" s="94"/>
      <c r="D535" s="94"/>
      <c r="E535" s="94"/>
      <c r="F535" s="94"/>
      <c r="G535" s="94"/>
      <c r="H535" s="94"/>
      <c r="I535" s="94"/>
      <c r="J535" s="94"/>
    </row>
    <row r="536" spans="1:10" ht="12.75">
      <c r="A536" s="531"/>
      <c r="B536" s="531"/>
      <c r="C536" s="531"/>
      <c r="D536" s="531"/>
      <c r="E536" s="531"/>
      <c r="F536" s="531"/>
      <c r="G536" s="532"/>
      <c r="H536" s="532"/>
      <c r="I536" s="532"/>
      <c r="J536" s="532"/>
    </row>
    <row r="537" spans="1:6" ht="12.75">
      <c r="A537" s="95"/>
      <c r="E537" s="96"/>
      <c r="F537" s="96"/>
    </row>
    <row r="538" spans="1:6" ht="12.75">
      <c r="A538" s="95"/>
      <c r="B538" s="94"/>
      <c r="C538" s="94"/>
      <c r="F538" s="94"/>
    </row>
    <row r="539" spans="1:6" ht="12.75">
      <c r="A539" s="95"/>
      <c r="E539" s="97"/>
      <c r="F539" s="98"/>
    </row>
    <row r="540" spans="1:6" ht="12.75">
      <c r="A540" s="95"/>
      <c r="E540" s="97"/>
      <c r="F540" s="98"/>
    </row>
    <row r="541" spans="5:6" ht="12.75">
      <c r="E541" s="97"/>
      <c r="F541" s="98"/>
    </row>
    <row r="542" spans="1:6" ht="12.75">
      <c r="A542" s="95"/>
      <c r="E542" s="97"/>
      <c r="F542" s="98"/>
    </row>
    <row r="543" spans="1:5" ht="12.75">
      <c r="A543" s="95"/>
      <c r="E543" s="99"/>
    </row>
    <row r="546" ht="12.75">
      <c r="J546" s="99"/>
    </row>
    <row r="549" spans="1:10" ht="12.75">
      <c r="A549" s="100"/>
      <c r="H549" s="13"/>
      <c r="I549" s="13"/>
      <c r="J549" s="13"/>
    </row>
    <row r="550" spans="1:10" ht="12.75">
      <c r="A550" s="101"/>
      <c r="H550" s="13"/>
      <c r="I550" s="13"/>
      <c r="J550" s="13"/>
    </row>
    <row r="551" spans="1:10" ht="12.75">
      <c r="A551" s="101"/>
      <c r="H551" s="13"/>
      <c r="I551" s="13"/>
      <c r="J551" s="13"/>
    </row>
    <row r="552" spans="1:10" ht="12.75">
      <c r="A552" s="101"/>
      <c r="H552" s="13"/>
      <c r="I552" s="13"/>
      <c r="J552" s="13"/>
    </row>
    <row r="553" ht="12.75">
      <c r="A553" s="100"/>
    </row>
    <row r="554" spans="1:10" ht="12.75">
      <c r="A554" s="102"/>
      <c r="H554" s="13"/>
      <c r="I554" s="13"/>
      <c r="J554" s="13"/>
    </row>
    <row r="555" spans="1:10" ht="12.75">
      <c r="A555" s="102"/>
      <c r="H555" s="13"/>
      <c r="I555" s="13"/>
      <c r="J555" s="13"/>
    </row>
    <row r="556" spans="1:10" ht="12.75">
      <c r="A556" s="102"/>
      <c r="H556" s="13"/>
      <c r="I556" s="13"/>
      <c r="J556" s="13"/>
    </row>
    <row r="557" spans="1:10" ht="12.75">
      <c r="A557" s="101"/>
      <c r="B557" s="94"/>
      <c r="C557" s="94"/>
      <c r="D557" s="94"/>
      <c r="E557" s="94"/>
      <c r="F557" s="94"/>
      <c r="H557" s="13"/>
      <c r="I557" s="13"/>
      <c r="J557" s="13"/>
    </row>
    <row r="558" spans="8:10" ht="12.75">
      <c r="H558" s="13"/>
      <c r="I558" s="13"/>
      <c r="J558" s="13"/>
    </row>
    <row r="559" spans="8:10" ht="12.75">
      <c r="H559" s="13"/>
      <c r="I559" s="13"/>
      <c r="J559" s="13"/>
    </row>
    <row r="560" spans="8:10" ht="12.75">
      <c r="H560" s="13"/>
      <c r="I560" s="13"/>
      <c r="J560" s="13"/>
    </row>
    <row r="561" spans="1:10" ht="12.75">
      <c r="A561" s="98"/>
      <c r="H561" s="13"/>
      <c r="I561" s="13"/>
      <c r="J561" s="13"/>
    </row>
    <row r="562" spans="1:10" ht="12.75">
      <c r="A562" s="103"/>
      <c r="B562" s="94"/>
      <c r="H562" s="13"/>
      <c r="I562" s="13"/>
      <c r="J562" s="13"/>
    </row>
    <row r="563" spans="8:10" ht="12.75">
      <c r="H563" s="13"/>
      <c r="I563" s="13"/>
      <c r="J563" s="13"/>
    </row>
    <row r="565" spans="5:10" ht="12.75">
      <c r="E565" s="99"/>
      <c r="H565" s="13"/>
      <c r="I565" s="13"/>
      <c r="J565" s="13"/>
    </row>
    <row r="566" spans="8:10" ht="12.75">
      <c r="H566" s="13"/>
      <c r="I566" s="13"/>
      <c r="J566" s="13"/>
    </row>
    <row r="567" spans="1:10" ht="12.75">
      <c r="A567" s="93"/>
      <c r="B567" s="93"/>
      <c r="C567" s="93"/>
      <c r="D567" s="93"/>
      <c r="H567" s="13"/>
      <c r="I567" s="13"/>
      <c r="J567" s="13"/>
    </row>
    <row r="568" spans="1:10" ht="12.75">
      <c r="A568" s="103"/>
      <c r="D568" s="104"/>
      <c r="H568" s="13"/>
      <c r="I568" s="13"/>
      <c r="J568" s="13"/>
    </row>
    <row r="569" spans="1:10" ht="12.75">
      <c r="A569" s="13"/>
      <c r="D569" s="13"/>
      <c r="H569" s="13"/>
      <c r="I569" s="13"/>
      <c r="J569" s="13"/>
    </row>
    <row r="570" spans="1:10" ht="12.75">
      <c r="A570" s="13"/>
      <c r="D570" s="13"/>
      <c r="H570" s="13"/>
      <c r="I570" s="13"/>
      <c r="J570" s="13"/>
    </row>
    <row r="571" spans="1:10" ht="12.75">
      <c r="A571" s="13"/>
      <c r="D571" s="13"/>
      <c r="H571" s="13"/>
      <c r="I571" s="13"/>
      <c r="J571" s="13"/>
    </row>
    <row r="572" spans="1:10" ht="12.75">
      <c r="A572" s="13"/>
      <c r="D572" s="13"/>
      <c r="H572" s="13"/>
      <c r="I572" s="13"/>
      <c r="J572" s="13"/>
    </row>
    <row r="573" spans="1:10" ht="12.75">
      <c r="A573" s="13"/>
      <c r="D573" s="13"/>
      <c r="H573" s="13"/>
      <c r="I573" s="13"/>
      <c r="J573" s="13"/>
    </row>
    <row r="574" spans="1:10" ht="12.75">
      <c r="A574" s="13"/>
      <c r="D574" s="13"/>
      <c r="H574" s="13"/>
      <c r="I574" s="13"/>
      <c r="J574" s="13"/>
    </row>
    <row r="575" spans="1:10" ht="12.75">
      <c r="A575" s="13"/>
      <c r="H575" s="13"/>
      <c r="I575" s="13"/>
      <c r="J575" s="13"/>
    </row>
    <row r="576" spans="1:10" ht="12.75">
      <c r="A576" s="13"/>
      <c r="H576" s="13"/>
      <c r="I576" s="13"/>
      <c r="J576" s="13"/>
    </row>
    <row r="577" spans="8:10" ht="12.75">
      <c r="H577" s="13"/>
      <c r="I577" s="13"/>
      <c r="J577" s="13"/>
    </row>
    <row r="579" spans="8:10" ht="12.75">
      <c r="H579" s="13"/>
      <c r="I579" s="13"/>
      <c r="J579" s="13"/>
    </row>
    <row r="580" spans="5:10" ht="12.75">
      <c r="E580" s="98"/>
      <c r="H580" s="13"/>
      <c r="I580" s="13"/>
      <c r="J580" s="13"/>
    </row>
    <row r="581" spans="8:10" ht="12.75">
      <c r="H581" s="13"/>
      <c r="I581" s="13"/>
      <c r="J581" s="13"/>
    </row>
    <row r="582" spans="8:10" ht="12.75">
      <c r="H582" s="13"/>
      <c r="I582" s="13"/>
      <c r="J582" s="13"/>
    </row>
    <row r="583" spans="8:10" ht="12.75">
      <c r="H583" s="13"/>
      <c r="I583" s="13"/>
      <c r="J583" s="13"/>
    </row>
    <row r="584" spans="8:10" ht="12.75">
      <c r="H584" s="13"/>
      <c r="I584" s="13"/>
      <c r="J584" s="13"/>
    </row>
    <row r="585" spans="8:10" ht="12.75">
      <c r="H585" s="13"/>
      <c r="I585" s="13"/>
      <c r="J585" s="13"/>
    </row>
    <row r="587" spans="8:10" ht="12.75">
      <c r="H587" s="13"/>
      <c r="I587" s="13"/>
      <c r="J587" s="13"/>
    </row>
    <row r="588" spans="8:10" ht="12.75">
      <c r="H588" s="13"/>
      <c r="I588" s="13"/>
      <c r="J588" s="13"/>
    </row>
    <row r="589" spans="8:10" ht="12.7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5" spans="8:10" ht="12.75">
      <c r="H635" s="13"/>
      <c r="I635" s="13"/>
      <c r="J635" s="13"/>
    </row>
    <row r="636" spans="8:10" ht="12.75">
      <c r="H636" s="13"/>
      <c r="I636" s="13"/>
      <c r="J636"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ht="12.75">
      <c r="J691" s="13"/>
    </row>
    <row r="692" spans="8:10" ht="12.75">
      <c r="H692" s="13"/>
      <c r="I692" s="13"/>
      <c r="J692" s="13"/>
    </row>
    <row r="693" spans="8:10" ht="12.75">
      <c r="H693" s="13"/>
      <c r="I693" s="13"/>
      <c r="J693" s="13"/>
    </row>
    <row r="694" spans="8:10" ht="12.75">
      <c r="H694" s="13"/>
      <c r="I694" s="13"/>
      <c r="J694" s="13"/>
    </row>
    <row r="695" spans="8:10" ht="12.75">
      <c r="H695" s="13"/>
      <c r="I695" s="13"/>
      <c r="J695" s="13"/>
    </row>
    <row r="696" spans="8:10" ht="12.75">
      <c r="H696" s="13"/>
      <c r="I696" s="13"/>
      <c r="J696" s="13"/>
    </row>
    <row r="697" spans="8:10" ht="12.75">
      <c r="H697" s="13"/>
      <c r="I697" s="13"/>
      <c r="J697" s="13"/>
    </row>
    <row r="698" spans="8:10" ht="12.75">
      <c r="H698" s="13"/>
      <c r="I698" s="13"/>
      <c r="J698" s="13"/>
    </row>
    <row r="699" spans="8:10" ht="12.75">
      <c r="H699" s="13"/>
      <c r="I699" s="13"/>
      <c r="J699" s="13"/>
    </row>
    <row r="700" spans="8:10" ht="12.75">
      <c r="H700" s="13"/>
      <c r="I700" s="13"/>
      <c r="J700" s="13"/>
    </row>
    <row r="701" spans="8:10" ht="12.75">
      <c r="H701" s="13"/>
      <c r="I701" s="13"/>
      <c r="J701" s="13"/>
    </row>
    <row r="702" ht="12.75">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3" spans="8:10" ht="12.75">
      <c r="H733" s="13"/>
      <c r="I733" s="13"/>
      <c r="J733" s="13"/>
    </row>
    <row r="734" spans="8:10" ht="12.75">
      <c r="H734" s="13"/>
      <c r="I734" s="13"/>
      <c r="J734" s="13"/>
    </row>
    <row r="735" spans="8:10" ht="12.75">
      <c r="H735" s="13"/>
      <c r="I735" s="13"/>
      <c r="J735" s="13"/>
    </row>
    <row r="736" spans="8:10" ht="12.75">
      <c r="H736" s="13"/>
      <c r="I736" s="13"/>
      <c r="J736" s="13"/>
    </row>
    <row r="738" spans="8:10" ht="12.75">
      <c r="H738" s="13"/>
      <c r="I738" s="13"/>
      <c r="J738" s="13"/>
    </row>
    <row r="739" spans="8:10" ht="12.75">
      <c r="H739" s="13"/>
      <c r="I739" s="13"/>
      <c r="J739" s="13"/>
    </row>
    <row r="740" spans="8:10" ht="12.75">
      <c r="H740" s="13"/>
      <c r="I740" s="13"/>
      <c r="J740" s="13"/>
    </row>
    <row r="741" spans="8:10" ht="12.75">
      <c r="H741" s="13"/>
      <c r="I741" s="13"/>
      <c r="J741" s="13"/>
    </row>
    <row r="743" ht="12.75">
      <c r="J743" s="13"/>
    </row>
    <row r="744" ht="12.75">
      <c r="J744" s="13"/>
    </row>
    <row r="745" ht="12.75">
      <c r="J745" s="13"/>
    </row>
    <row r="746" ht="12.75">
      <c r="J746" s="13"/>
    </row>
    <row r="747" ht="12.75">
      <c r="J747" s="13"/>
    </row>
    <row r="748" ht="12.75">
      <c r="J748" s="13"/>
    </row>
    <row r="749" spans="8:10" ht="12.75">
      <c r="H749" s="13"/>
      <c r="I749" s="13"/>
      <c r="J749" s="13"/>
    </row>
    <row r="750" spans="8:10" ht="12.75">
      <c r="H750" s="13"/>
      <c r="I750" s="13"/>
      <c r="J750" s="13"/>
    </row>
    <row r="751" ht="12.75">
      <c r="J751" s="13"/>
    </row>
    <row r="752" ht="12.75">
      <c r="J752" s="13"/>
    </row>
    <row r="753" ht="12.75">
      <c r="J753" s="13"/>
    </row>
    <row r="754" ht="12.75">
      <c r="J754" s="13"/>
    </row>
    <row r="755" ht="12.75">
      <c r="J755" s="13"/>
    </row>
    <row r="756" spans="8:10" ht="12.75">
      <c r="H756" s="13"/>
      <c r="I756" s="13"/>
      <c r="J756" s="13"/>
    </row>
    <row r="757" spans="8:10" ht="12.75">
      <c r="H757" s="13"/>
      <c r="I757" s="13"/>
      <c r="J757" s="13"/>
    </row>
    <row r="758" spans="8:10" ht="12.75">
      <c r="H758" s="13"/>
      <c r="I758" s="13"/>
      <c r="J758" s="13"/>
    </row>
    <row r="760" spans="8:10" ht="12.75">
      <c r="H760" s="13"/>
      <c r="I760" s="13"/>
      <c r="J760" s="13"/>
    </row>
    <row r="761" spans="8:10" ht="12.75">
      <c r="H761" s="13"/>
      <c r="I761" s="13"/>
      <c r="J761" s="13"/>
    </row>
    <row r="762" spans="8:10" ht="12.75">
      <c r="H762" s="13"/>
      <c r="I762" s="13"/>
      <c r="J762" s="13"/>
    </row>
    <row r="763" spans="8:10" ht="12.75">
      <c r="H763" s="13"/>
      <c r="I763" s="13"/>
      <c r="J763" s="13"/>
    </row>
    <row r="764" spans="8:10" ht="12.75">
      <c r="H764" s="13"/>
      <c r="I764" s="13"/>
      <c r="J764" s="13"/>
    </row>
    <row r="765" spans="8:10" ht="12.75">
      <c r="H765" s="13"/>
      <c r="I765" s="13"/>
      <c r="J765" s="13"/>
    </row>
    <row r="766" ht="12.75">
      <c r="J766" s="13"/>
    </row>
    <row r="767" ht="12.75">
      <c r="J767" s="13"/>
    </row>
    <row r="768" ht="12.75">
      <c r="J768" s="13"/>
    </row>
    <row r="769" ht="12.75">
      <c r="J769" s="13"/>
    </row>
    <row r="770" ht="12.75">
      <c r="J770" s="13"/>
    </row>
    <row r="771" ht="12.75">
      <c r="J771" s="13"/>
    </row>
    <row r="772" spans="8:10" ht="12.75">
      <c r="H772" s="13"/>
      <c r="I772" s="13"/>
      <c r="J772" s="13"/>
    </row>
    <row r="773" spans="8:10" ht="12.75">
      <c r="H773" s="13"/>
      <c r="I773" s="13"/>
      <c r="J773" s="13"/>
    </row>
    <row r="774" spans="8:10" ht="12.75">
      <c r="H774" s="13"/>
      <c r="I774" s="13"/>
      <c r="J774" s="13"/>
    </row>
    <row r="776" ht="12.75">
      <c r="J776" s="13"/>
    </row>
    <row r="777" ht="12.75">
      <c r="J777" s="13"/>
    </row>
    <row r="778" ht="12.75">
      <c r="J778" s="13"/>
    </row>
    <row r="779" ht="12.75">
      <c r="J779" s="13"/>
    </row>
    <row r="780" spans="5:10" ht="12.75">
      <c r="E780" s="99"/>
      <c r="H780" s="13"/>
      <c r="I780" s="13"/>
      <c r="J780" s="13"/>
    </row>
    <row r="781" spans="8:10" ht="12.75">
      <c r="H781" s="13"/>
      <c r="I781" s="13"/>
      <c r="J781" s="13"/>
    </row>
    <row r="783" ht="12.75">
      <c r="J783" s="13"/>
    </row>
    <row r="784" ht="12.75">
      <c r="J784" s="13"/>
    </row>
    <row r="785" spans="8:10" ht="12.75">
      <c r="H785" s="13"/>
      <c r="I785" s="13"/>
      <c r="J785" s="13"/>
    </row>
    <row r="786" spans="8:10" ht="12.75">
      <c r="H786" s="13"/>
      <c r="I786" s="13"/>
      <c r="J786" s="13"/>
    </row>
    <row r="787" spans="8:10" ht="12.75">
      <c r="H787" s="13"/>
      <c r="I787" s="13"/>
      <c r="J787" s="13"/>
    </row>
    <row r="788" spans="5:10" ht="12.75">
      <c r="E788" s="99"/>
      <c r="H788" s="13"/>
      <c r="I788" s="13"/>
      <c r="J788" s="13"/>
    </row>
    <row r="789" spans="8:10" ht="12.75">
      <c r="H789" s="13"/>
      <c r="I789" s="13"/>
      <c r="J789" s="13"/>
    </row>
    <row r="790" spans="8:10" ht="12.75">
      <c r="H790" s="13"/>
      <c r="I790" s="13"/>
      <c r="J790" s="13"/>
    </row>
  </sheetData>
  <sheetProtection/>
  <mergeCells count="96">
    <mergeCell ref="A521:C521"/>
    <mergeCell ref="A510:C510"/>
    <mergeCell ref="A511:C511"/>
    <mergeCell ref="A504:C504"/>
    <mergeCell ref="A505:C505"/>
    <mergeCell ref="A513:C513"/>
    <mergeCell ref="A516:C516"/>
    <mergeCell ref="A447:C447"/>
    <mergeCell ref="A448:C448"/>
    <mergeCell ref="A402:C402"/>
    <mergeCell ref="A403:C403"/>
    <mergeCell ref="A512:C512"/>
    <mergeCell ref="A449:C449"/>
    <mergeCell ref="A450:J450"/>
    <mergeCell ref="A418:C418"/>
    <mergeCell ref="A419:C419"/>
    <mergeCell ref="A420:J420"/>
    <mergeCell ref="A506:C506"/>
    <mergeCell ref="A507:J507"/>
    <mergeCell ref="A509:C509"/>
    <mergeCell ref="A434:C434"/>
    <mergeCell ref="A435:C435"/>
    <mergeCell ref="A436:C436"/>
    <mergeCell ref="A437:J437"/>
    <mergeCell ref="A536:F536"/>
    <mergeCell ref="G536:J536"/>
    <mergeCell ref="A523:C523"/>
    <mergeCell ref="A524:C524"/>
    <mergeCell ref="A525:C525"/>
    <mergeCell ref="A526:C526"/>
    <mergeCell ref="A527:C527"/>
    <mergeCell ref="A528:C528"/>
    <mergeCell ref="A529:C529"/>
    <mergeCell ref="A531:C531"/>
    <mergeCell ref="A377:C377"/>
    <mergeCell ref="A378:J378"/>
    <mergeCell ref="E523:J531"/>
    <mergeCell ref="A518:C518"/>
    <mergeCell ref="A520:C520"/>
    <mergeCell ref="A522:C522"/>
    <mergeCell ref="A519:C519"/>
    <mergeCell ref="A396:C396"/>
    <mergeCell ref="A397:C397"/>
    <mergeCell ref="A413:C413"/>
    <mergeCell ref="A370:C370"/>
    <mergeCell ref="A371:C371"/>
    <mergeCell ref="A372:C372"/>
    <mergeCell ref="A373:J373"/>
    <mergeCell ref="A375:C375"/>
    <mergeCell ref="A376:C376"/>
    <mergeCell ref="A517:C517"/>
    <mergeCell ref="A514:C514"/>
    <mergeCell ref="A515:C515"/>
    <mergeCell ref="A398:C398"/>
    <mergeCell ref="A404:J404"/>
    <mergeCell ref="A411:C411"/>
    <mergeCell ref="A412:C412"/>
    <mergeCell ref="A414:C414"/>
    <mergeCell ref="A415:J415"/>
    <mergeCell ref="A417:C417"/>
    <mergeCell ref="A336:C336"/>
    <mergeCell ref="A341:C341"/>
    <mergeCell ref="A342:J342"/>
    <mergeCell ref="A354:C354"/>
    <mergeCell ref="A355:C355"/>
    <mergeCell ref="A356:C356"/>
    <mergeCell ref="A337:J337"/>
    <mergeCell ref="A144:J144"/>
    <mergeCell ref="A274:C274"/>
    <mergeCell ref="A275:J275"/>
    <mergeCell ref="A327:C327"/>
    <mergeCell ref="A328:C328"/>
    <mergeCell ref="A329:C329"/>
    <mergeCell ref="A330:C330"/>
    <mergeCell ref="A331:C331"/>
    <mergeCell ref="A332:J332"/>
    <mergeCell ref="A17:C17"/>
    <mergeCell ref="A83:C83"/>
    <mergeCell ref="A128:C128"/>
    <mergeCell ref="A129:J129"/>
    <mergeCell ref="A84:J84"/>
    <mergeCell ref="I1:J1"/>
    <mergeCell ref="A2:J2"/>
    <mergeCell ref="A3:J3"/>
    <mergeCell ref="I5:J5"/>
    <mergeCell ref="A8:J8"/>
    <mergeCell ref="A530:C530"/>
    <mergeCell ref="A401:C401"/>
    <mergeCell ref="A399:J399"/>
    <mergeCell ref="A143:C143"/>
    <mergeCell ref="A18:J18"/>
    <mergeCell ref="A28:C28"/>
    <mergeCell ref="A29:J29"/>
    <mergeCell ref="A87:C87"/>
    <mergeCell ref="A88:J88"/>
    <mergeCell ref="A357:J357"/>
  </mergeCells>
  <printOptions/>
  <pageMargins left="0.1968503937007874" right="0.1968503937007874" top="0.63" bottom="0.2" header="0.65" footer="0.1968503937007874"/>
  <pageSetup fitToHeight="24" horizontalDpi="600" verticalDpi="600" orientation="landscape" paperSize="9" scale="95" r:id="rId1"/>
  <ignoredErrors>
    <ignoredError sqref="B119:C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Terezia Borbei</cp:lastModifiedBy>
  <cp:lastPrinted>2023-10-20T10:04:31Z</cp:lastPrinted>
  <dcterms:created xsi:type="dcterms:W3CDTF">2019-11-25T11:32:08Z</dcterms:created>
  <dcterms:modified xsi:type="dcterms:W3CDTF">2023-10-20T10:40:14Z</dcterms:modified>
  <cp:category/>
  <cp:version/>
  <cp:contentType/>
  <cp:contentStatus/>
</cp:coreProperties>
</file>